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hforddistrictcouncil.sharepoint.com/sites/Licensing/Alcohol/Licensing/"/>
    </mc:Choice>
  </mc:AlternateContent>
  <xr:revisionPtr revIDLastSave="111" documentId="8_{8F50DC7F-4444-4E22-92C6-92FA619699FD}" xr6:coauthVersionLast="47" xr6:coauthVersionMax="47" xr10:uidLastSave="{D0744325-D389-4470-B326-FF99AF8C6EB5}"/>
  <workbookProtection workbookAlgorithmName="SHA-512" workbookHashValue="jTJVbQNz9XwlP6MHKJqmeuqzOSA/gapb3/EFvhkJMoe5WGtO3bJPs9nv/NxHaDV+trDv+hMHKbFtqGKz+NmnwA==" workbookSaltValue="6C/SvNC5gxCWgI3L6p51ww==" workbookSpinCount="100000" lockStructure="1"/>
  <bookViews>
    <workbookView xWindow="-120" yWindow="-120" windowWidth="29040" windowHeight="15840" xr2:uid="{00000000-000D-0000-FFFF-FFFF00000000}"/>
  </bookViews>
  <sheets>
    <sheet name="FORM" sheetId="2" r:id="rId1"/>
    <sheet name="Data" sheetId="1" state="hidden" r:id="rId2"/>
    <sheet name="People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  <c r="I15" i="2"/>
  <c r="AE2" i="1"/>
  <c r="AF2" i="1"/>
  <c r="AE3" i="1"/>
  <c r="AF3" i="1"/>
  <c r="AE4" i="1"/>
  <c r="AF4" i="1"/>
  <c r="AE5" i="1"/>
  <c r="AF5" i="1"/>
  <c r="AE6" i="1"/>
  <c r="AF6" i="1"/>
  <c r="AE7" i="1"/>
  <c r="AF7" i="1"/>
  <c r="AE8" i="1"/>
  <c r="AF8" i="1"/>
  <c r="AE9" i="1"/>
  <c r="AF9" i="1"/>
  <c r="AE10" i="1"/>
  <c r="AF10" i="1"/>
  <c r="AE11" i="1"/>
  <c r="AF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E73" i="1"/>
  <c r="AF73" i="1"/>
  <c r="AE74" i="1"/>
  <c r="AF74" i="1"/>
  <c r="AE75" i="1"/>
  <c r="AF75" i="1"/>
  <c r="AE76" i="1"/>
  <c r="AF76" i="1"/>
  <c r="AE77" i="1"/>
  <c r="AF77" i="1"/>
  <c r="AE78" i="1"/>
  <c r="AF78" i="1"/>
  <c r="AE79" i="1"/>
  <c r="AF79" i="1"/>
  <c r="AE80" i="1"/>
  <c r="AF80" i="1"/>
  <c r="AE81" i="1"/>
  <c r="AF81" i="1"/>
  <c r="AE82" i="1"/>
  <c r="AF82" i="1"/>
  <c r="AE83" i="1"/>
  <c r="AF83" i="1"/>
  <c r="AE84" i="1"/>
  <c r="AF84" i="1"/>
  <c r="AE85" i="1"/>
  <c r="AF85" i="1"/>
  <c r="AE86" i="1"/>
  <c r="AF86" i="1"/>
  <c r="AE87" i="1"/>
  <c r="AF87" i="1"/>
  <c r="AE88" i="1"/>
  <c r="AF88" i="1"/>
  <c r="AE89" i="1"/>
  <c r="AF89" i="1"/>
  <c r="AE90" i="1"/>
  <c r="AF90" i="1"/>
  <c r="AE91" i="1"/>
  <c r="AF91" i="1"/>
  <c r="AE92" i="1"/>
  <c r="AF92" i="1"/>
  <c r="AE93" i="1"/>
  <c r="AF93" i="1"/>
  <c r="AE94" i="1"/>
  <c r="AF94" i="1"/>
  <c r="AE95" i="1"/>
  <c r="AF95" i="1"/>
  <c r="AE96" i="1"/>
  <c r="AF96" i="1"/>
  <c r="AE97" i="1"/>
  <c r="AF97" i="1"/>
  <c r="AE98" i="1"/>
  <c r="AF98" i="1"/>
  <c r="AE99" i="1"/>
  <c r="AF99" i="1"/>
  <c r="AE100" i="1"/>
  <c r="AF100" i="1"/>
  <c r="AE101" i="1"/>
  <c r="AF101" i="1"/>
  <c r="AE102" i="1"/>
  <c r="AF102" i="1"/>
  <c r="AE103" i="1"/>
  <c r="AF103" i="1"/>
  <c r="AE104" i="1"/>
  <c r="AF104" i="1"/>
  <c r="AE105" i="1"/>
  <c r="AF105" i="1"/>
  <c r="AE106" i="1"/>
  <c r="AF106" i="1"/>
  <c r="AE107" i="1"/>
  <c r="AF107" i="1"/>
  <c r="AE108" i="1"/>
  <c r="AF108" i="1"/>
  <c r="AE109" i="1"/>
  <c r="AF109" i="1"/>
  <c r="AE110" i="1"/>
  <c r="AF110" i="1"/>
  <c r="AE111" i="1"/>
  <c r="AF111" i="1"/>
  <c r="AE112" i="1"/>
  <c r="AF112" i="1"/>
  <c r="AE113" i="1"/>
  <c r="AF113" i="1"/>
  <c r="AE114" i="1"/>
  <c r="AF114" i="1"/>
  <c r="AE115" i="1"/>
  <c r="AF115" i="1"/>
  <c r="AE116" i="1"/>
  <c r="AF116" i="1"/>
  <c r="AE117" i="1"/>
  <c r="AF117" i="1"/>
  <c r="AE118" i="1"/>
  <c r="AF118" i="1"/>
  <c r="AE119" i="1"/>
  <c r="AF119" i="1"/>
  <c r="AE120" i="1"/>
  <c r="AF120" i="1"/>
  <c r="AE121" i="1"/>
  <c r="AF121" i="1"/>
  <c r="AE122" i="1"/>
  <c r="AF122" i="1"/>
  <c r="AE123" i="1"/>
  <c r="AF123" i="1"/>
  <c r="AE124" i="1"/>
  <c r="AF124" i="1"/>
  <c r="AE125" i="1"/>
  <c r="AF125" i="1"/>
  <c r="AE126" i="1"/>
  <c r="AF126" i="1"/>
  <c r="AE127" i="1"/>
  <c r="AF127" i="1"/>
  <c r="AE128" i="1"/>
  <c r="AF128" i="1"/>
  <c r="AE129" i="1"/>
  <c r="AF129" i="1"/>
  <c r="AE130" i="1"/>
  <c r="AF130" i="1"/>
  <c r="AE131" i="1"/>
  <c r="AF131" i="1"/>
  <c r="AE132" i="1"/>
  <c r="AF132" i="1"/>
  <c r="AE133" i="1"/>
  <c r="AF133" i="1"/>
  <c r="AE134" i="1"/>
  <c r="AF134" i="1"/>
  <c r="AE135" i="1"/>
  <c r="AF135" i="1"/>
  <c r="AE136" i="1"/>
  <c r="AF136" i="1"/>
  <c r="AE137" i="1"/>
  <c r="AF137" i="1"/>
  <c r="AE138" i="1"/>
  <c r="AF138" i="1"/>
  <c r="AE139" i="1"/>
  <c r="AF139" i="1"/>
  <c r="AE140" i="1"/>
  <c r="AF140" i="1"/>
  <c r="AE141" i="1"/>
  <c r="AF141" i="1"/>
  <c r="AE142" i="1"/>
  <c r="AF142" i="1"/>
  <c r="AE143" i="1"/>
  <c r="AF143" i="1"/>
  <c r="AE144" i="1"/>
  <c r="AF144" i="1"/>
  <c r="AE145" i="1"/>
  <c r="AF145" i="1"/>
  <c r="AE146" i="1"/>
  <c r="AF146" i="1"/>
  <c r="AE147" i="1"/>
  <c r="AF147" i="1"/>
  <c r="AE148" i="1"/>
  <c r="AF148" i="1"/>
  <c r="AE149" i="1"/>
  <c r="AF149" i="1"/>
  <c r="AE150" i="1"/>
  <c r="AF150" i="1"/>
  <c r="AE151" i="1"/>
  <c r="AF151" i="1"/>
  <c r="AE152" i="1"/>
  <c r="AF152" i="1"/>
  <c r="AE153" i="1"/>
  <c r="AF153" i="1"/>
  <c r="AE154" i="1"/>
  <c r="AF154" i="1"/>
  <c r="AE155" i="1"/>
  <c r="AF155" i="1"/>
  <c r="AE156" i="1"/>
  <c r="AF156" i="1"/>
  <c r="AE157" i="1"/>
  <c r="AF157" i="1"/>
  <c r="AE158" i="1"/>
  <c r="AF158" i="1"/>
  <c r="AE159" i="1"/>
  <c r="AF159" i="1"/>
  <c r="AE160" i="1"/>
  <c r="AF160" i="1"/>
  <c r="AE161" i="1"/>
  <c r="AF161" i="1"/>
  <c r="AE162" i="1"/>
  <c r="AF162" i="1"/>
  <c r="AE163" i="1"/>
  <c r="AF163" i="1"/>
  <c r="AE164" i="1"/>
  <c r="AF164" i="1"/>
  <c r="AE165" i="1"/>
  <c r="AF165" i="1"/>
  <c r="AE166" i="1"/>
  <c r="AF166" i="1"/>
  <c r="AE167" i="1"/>
  <c r="AF167" i="1"/>
  <c r="AE168" i="1"/>
  <c r="AF168" i="1"/>
  <c r="AE169" i="1"/>
  <c r="AF169" i="1"/>
  <c r="AE170" i="1"/>
  <c r="AF170" i="1"/>
  <c r="AE171" i="1"/>
  <c r="AF171" i="1"/>
  <c r="AE172" i="1"/>
  <c r="AF172" i="1"/>
  <c r="AE173" i="1"/>
  <c r="AF173" i="1"/>
  <c r="AE174" i="1"/>
  <c r="AF174" i="1"/>
  <c r="AE175" i="1"/>
  <c r="AF175" i="1"/>
  <c r="AE176" i="1"/>
  <c r="AF176" i="1"/>
  <c r="AE177" i="1"/>
  <c r="AF177" i="1"/>
  <c r="AE178" i="1"/>
  <c r="AF178" i="1"/>
  <c r="AE179" i="1"/>
  <c r="AF179" i="1"/>
  <c r="AE180" i="1"/>
  <c r="AF180" i="1"/>
  <c r="AE181" i="1"/>
  <c r="AF181" i="1"/>
  <c r="AE182" i="1"/>
  <c r="AF182" i="1"/>
  <c r="AE183" i="1"/>
  <c r="AF183" i="1"/>
  <c r="AE184" i="1"/>
  <c r="AF184" i="1"/>
  <c r="AE185" i="1"/>
  <c r="AF185" i="1"/>
  <c r="AE186" i="1"/>
  <c r="AF186" i="1"/>
  <c r="AE187" i="1"/>
  <c r="AF187" i="1"/>
  <c r="AE188" i="1"/>
  <c r="AF188" i="1"/>
  <c r="AE189" i="1"/>
  <c r="AF189" i="1"/>
  <c r="AE190" i="1"/>
  <c r="AF190" i="1"/>
  <c r="AE191" i="1"/>
  <c r="AF191" i="1"/>
  <c r="AE192" i="1"/>
  <c r="AF192" i="1"/>
  <c r="AE193" i="1"/>
  <c r="AF193" i="1"/>
  <c r="AE194" i="1"/>
  <c r="AF194" i="1"/>
  <c r="AE195" i="1"/>
  <c r="AF195" i="1"/>
  <c r="AE196" i="1"/>
  <c r="AF196" i="1"/>
  <c r="AE197" i="1"/>
  <c r="AF197" i="1"/>
  <c r="AE198" i="1"/>
  <c r="AF198" i="1"/>
  <c r="AE199" i="1"/>
  <c r="AF199" i="1"/>
  <c r="AE200" i="1"/>
  <c r="AF200" i="1"/>
  <c r="AE201" i="1"/>
  <c r="AF201" i="1"/>
  <c r="AE202" i="1"/>
  <c r="AF202" i="1"/>
  <c r="AE203" i="1"/>
  <c r="AF203" i="1"/>
  <c r="AE204" i="1"/>
  <c r="AF204" i="1"/>
  <c r="AE205" i="1"/>
  <c r="AF205" i="1"/>
  <c r="AE206" i="1"/>
  <c r="AF206" i="1"/>
  <c r="AE207" i="1"/>
  <c r="AF207" i="1"/>
  <c r="AE208" i="1"/>
  <c r="AF208" i="1"/>
  <c r="AE209" i="1"/>
  <c r="AF209" i="1"/>
  <c r="AE210" i="1"/>
  <c r="AF210" i="1"/>
  <c r="AE211" i="1"/>
  <c r="AF211" i="1"/>
  <c r="AE212" i="1"/>
  <c r="AF212" i="1"/>
  <c r="AE213" i="1"/>
  <c r="AF213" i="1"/>
  <c r="AE214" i="1"/>
  <c r="AF214" i="1"/>
  <c r="AE215" i="1"/>
  <c r="AF215" i="1"/>
  <c r="AE216" i="1"/>
  <c r="AF216" i="1"/>
  <c r="AE217" i="1"/>
  <c r="AF217" i="1"/>
  <c r="AE218" i="1"/>
  <c r="AF218" i="1"/>
  <c r="AE219" i="1"/>
  <c r="AF219" i="1"/>
  <c r="AE220" i="1"/>
  <c r="AF220" i="1"/>
  <c r="AE221" i="1"/>
  <c r="AF221" i="1"/>
  <c r="AE222" i="1"/>
  <c r="AF222" i="1"/>
  <c r="AE223" i="1"/>
  <c r="AF223" i="1"/>
  <c r="AE224" i="1"/>
  <c r="AF224" i="1"/>
  <c r="AE225" i="1"/>
  <c r="AF225" i="1"/>
  <c r="AD204" i="1"/>
  <c r="AD130" i="1"/>
  <c r="AD221" i="1"/>
  <c r="AD93" i="1"/>
  <c r="AD79" i="1"/>
  <c r="AD20" i="1"/>
  <c r="AD19" i="1"/>
  <c r="AD150" i="1"/>
  <c r="AD17" i="1"/>
  <c r="AD2" i="1"/>
  <c r="AD116" i="1"/>
  <c r="AD69" i="1"/>
  <c r="AD207" i="1"/>
  <c r="AD198" i="1"/>
  <c r="AD196" i="1"/>
  <c r="AD54" i="1"/>
  <c r="AD195" i="1"/>
  <c r="AD59" i="1"/>
  <c r="AD193" i="1"/>
  <c r="AD73" i="1"/>
  <c r="AD192" i="1"/>
  <c r="AD191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94" i="1"/>
  <c r="AD155" i="1"/>
  <c r="AD177" i="1"/>
  <c r="AD174" i="1"/>
  <c r="AD164" i="1"/>
  <c r="AD173" i="1"/>
  <c r="AD172" i="1"/>
  <c r="AD171" i="1"/>
  <c r="AD170" i="1"/>
  <c r="AD168" i="1"/>
  <c r="AD165" i="1"/>
  <c r="AD167" i="1"/>
  <c r="AD166" i="1"/>
  <c r="AD163" i="1"/>
  <c r="AD162" i="1"/>
  <c r="AD161" i="1"/>
  <c r="AD160" i="1"/>
  <c r="AD7" i="1"/>
  <c r="AD159" i="1"/>
  <c r="AD158" i="1"/>
  <c r="AD157" i="1"/>
  <c r="AD156" i="1"/>
  <c r="AD206" i="1"/>
  <c r="AD154" i="1"/>
  <c r="AD153" i="1"/>
  <c r="AD98" i="1"/>
  <c r="AD151" i="1"/>
  <c r="AD199" i="1"/>
  <c r="AD148" i="1"/>
  <c r="AD65" i="1"/>
  <c r="AD147" i="1"/>
  <c r="AD146" i="1"/>
  <c r="AD144" i="1"/>
  <c r="AD143" i="1"/>
  <c r="AD142" i="1"/>
  <c r="AD141" i="1"/>
  <c r="AD140" i="1"/>
  <c r="AD139" i="1"/>
  <c r="AD138" i="1"/>
  <c r="AD23" i="1"/>
  <c r="AD134" i="1"/>
  <c r="AD25" i="1"/>
  <c r="AD137" i="1"/>
  <c r="AD136" i="1"/>
  <c r="AD135" i="1"/>
  <c r="AD133" i="1"/>
  <c r="AD200" i="1"/>
  <c r="AD131" i="1"/>
  <c r="AD132" i="1"/>
  <c r="AD50" i="1"/>
  <c r="AD129" i="1"/>
  <c r="AD128" i="1"/>
  <c r="AD127" i="1"/>
  <c r="AD126" i="1"/>
  <c r="AD125" i="1"/>
  <c r="AD214" i="1"/>
  <c r="AD124" i="1"/>
  <c r="AD123" i="1"/>
  <c r="AD120" i="1"/>
  <c r="AD119" i="1"/>
  <c r="AD118" i="1"/>
  <c r="AD152" i="1"/>
  <c r="AD197" i="1"/>
  <c r="AD213" i="1"/>
  <c r="AD113" i="1"/>
  <c r="AD217" i="1"/>
  <c r="AD16" i="1"/>
  <c r="AD111" i="1"/>
  <c r="AD112" i="1"/>
  <c r="AD110" i="1"/>
  <c r="AD109" i="1"/>
  <c r="AD108" i="1"/>
  <c r="AD107" i="1"/>
  <c r="AD106" i="1"/>
  <c r="AD105" i="1"/>
  <c r="AD104" i="1"/>
  <c r="AD103" i="1"/>
  <c r="AD102" i="1"/>
  <c r="AD101" i="1"/>
  <c r="AD100" i="1"/>
  <c r="AD201" i="1"/>
  <c r="AD99" i="1"/>
  <c r="AD82" i="1"/>
  <c r="AD202" i="1"/>
  <c r="AD97" i="1"/>
  <c r="AD209" i="1"/>
  <c r="AD96" i="1"/>
  <c r="AD95" i="1"/>
  <c r="AD94" i="1"/>
  <c r="AD92" i="1"/>
  <c r="AD212" i="1"/>
  <c r="AD90" i="1"/>
  <c r="AD89" i="1"/>
  <c r="AD88" i="1"/>
  <c r="AD86" i="1"/>
  <c r="AD87" i="1"/>
  <c r="AD85" i="1"/>
  <c r="AD83" i="1"/>
  <c r="AD210" i="1"/>
  <c r="AD81" i="1"/>
  <c r="AD169" i="1"/>
  <c r="AD80" i="1"/>
  <c r="AD78" i="1"/>
  <c r="AD218" i="1"/>
  <c r="AD77" i="1"/>
  <c r="AD75" i="1"/>
  <c r="AD91" i="1"/>
  <c r="AD74" i="1"/>
  <c r="AD71" i="1"/>
  <c r="AD70" i="1"/>
  <c r="AD215" i="1"/>
  <c r="AD68" i="1"/>
  <c r="AD67" i="1"/>
  <c r="AD66" i="1"/>
  <c r="AD145" i="1"/>
  <c r="AD64" i="1"/>
  <c r="AD63" i="1"/>
  <c r="AD117" i="1"/>
  <c r="AD62" i="1"/>
  <c r="AD61" i="1"/>
  <c r="AD72" i="1"/>
  <c r="AD60" i="1"/>
  <c r="AD76" i="1"/>
  <c r="AD33" i="1"/>
  <c r="AD58" i="1"/>
  <c r="AD56" i="1"/>
  <c r="AD208" i="1"/>
  <c r="AD55" i="1"/>
  <c r="AD53" i="1"/>
  <c r="AD190" i="1"/>
  <c r="AD51" i="1"/>
  <c r="AD48" i="1"/>
  <c r="AD47" i="1"/>
  <c r="AD45" i="1"/>
  <c r="AD42" i="1"/>
  <c r="AD220" i="1"/>
  <c r="AD44" i="1"/>
  <c r="AD41" i="1"/>
  <c r="AD46" i="1"/>
  <c r="AD40" i="1"/>
  <c r="AD115" i="1"/>
  <c r="AD39" i="1"/>
  <c r="AD43" i="1"/>
  <c r="AD24" i="1"/>
  <c r="AD26" i="1"/>
  <c r="AD38" i="1"/>
  <c r="AD37" i="1"/>
  <c r="AD36" i="1"/>
  <c r="AD35" i="1"/>
  <c r="AD34" i="1"/>
  <c r="AD32" i="1"/>
  <c r="AD30" i="1"/>
  <c r="AD29" i="1"/>
  <c r="AD28" i="1"/>
  <c r="AD27" i="1"/>
  <c r="AD22" i="1"/>
  <c r="AD21" i="1"/>
  <c r="AD216" i="1"/>
  <c r="AD222" i="1"/>
  <c r="AD211" i="1"/>
  <c r="AD18" i="1"/>
  <c r="AD31" i="1"/>
  <c r="AD203" i="1"/>
  <c r="AD15" i="1"/>
  <c r="AD122" i="1"/>
  <c r="AD14" i="1"/>
  <c r="AD13" i="1"/>
  <c r="AD149" i="1"/>
  <c r="AD12" i="1"/>
  <c r="AD11" i="1"/>
  <c r="AD57" i="1"/>
  <c r="AD219" i="1"/>
  <c r="AD10" i="1"/>
  <c r="AD9" i="1"/>
  <c r="AD8" i="1"/>
  <c r="AD6" i="1"/>
  <c r="AD5" i="1"/>
  <c r="AD3" i="1"/>
  <c r="AD205" i="1"/>
  <c r="AD4" i="1"/>
  <c r="AD52" i="1"/>
  <c r="AD176" i="1"/>
  <c r="AD175" i="1"/>
  <c r="R1" i="2"/>
  <c r="I45" i="2" l="1"/>
  <c r="I44" i="2"/>
  <c r="G40" i="2"/>
  <c r="D40" i="2"/>
  <c r="M37" i="2"/>
  <c r="J37" i="2"/>
  <c r="G37" i="2"/>
  <c r="D37" i="2"/>
  <c r="M34" i="2"/>
  <c r="J34" i="2"/>
  <c r="G34" i="2"/>
  <c r="D34" i="2"/>
  <c r="M30" i="2"/>
  <c r="J30" i="2"/>
  <c r="G30" i="2"/>
  <c r="D30" i="2"/>
  <c r="I23" i="2"/>
  <c r="I19" i="2"/>
  <c r="I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DD9E7D-44C6-47D5-9755-EBF8760F7F65}" keepAlive="1" name="Query - 07 2020 - licensed premises - people" description="Connection to the '07 2020 - licensed premises - people' query in the workbook." type="5" refreshedVersion="6" background="1" saveData="1">
    <dbPr connection="Provider=Microsoft.Mashup.OleDb.1;Data Source=$Workbook$;Location=&quot;07 2020 - licensed premises - people&quot;;Extended Properties=&quot;&quot;" command="SELECT * FROM [07 2020 - licensed premises - people]"/>
  </connection>
</connections>
</file>

<file path=xl/sharedStrings.xml><?xml version="1.0" encoding="utf-8"?>
<sst xmlns="http://schemas.openxmlformats.org/spreadsheetml/2006/main" count="5992" uniqueCount="1274">
  <si>
    <t>Unique_No</t>
  </si>
  <si>
    <t>Licence_No</t>
  </si>
  <si>
    <t>Prem_Name</t>
  </si>
  <si>
    <t>Prem_Street</t>
  </si>
  <si>
    <t>Prem_District</t>
  </si>
  <si>
    <t>Prem_Town</t>
  </si>
  <si>
    <t>Prem_County</t>
  </si>
  <si>
    <t>Prem_Postcode</t>
  </si>
  <si>
    <t>Prem_Type</t>
  </si>
  <si>
    <t>Grand_NYE</t>
  </si>
  <si>
    <t>Bank_Hol_Ext</t>
  </si>
  <si>
    <t>Hour_24</t>
  </si>
  <si>
    <t>Off_Sales_Only</t>
  </si>
  <si>
    <t>On_Sales_Only</t>
  </si>
  <si>
    <t>Both_Sales</t>
  </si>
  <si>
    <t>No_Alcohol</t>
  </si>
  <si>
    <t>Late_Night</t>
  </si>
  <si>
    <t>Reg_Ent</t>
  </si>
  <si>
    <t>Plays</t>
  </si>
  <si>
    <t>Films</t>
  </si>
  <si>
    <t>Indoor_Sport</t>
  </si>
  <si>
    <t>Boxing</t>
  </si>
  <si>
    <t>Live_Music</t>
  </si>
  <si>
    <t>Recorded_Music</t>
  </si>
  <si>
    <t>Dancing</t>
  </si>
  <si>
    <t>Similar</t>
  </si>
  <si>
    <t>Licence_Status</t>
  </si>
  <si>
    <t>Licence_Type</t>
  </si>
  <si>
    <t>ROCHFORD</t>
  </si>
  <si>
    <t>ESSEX</t>
  </si>
  <si>
    <t>SS4 1AJ</t>
  </si>
  <si>
    <t xml:space="preserve">RESTAURANT	</t>
  </si>
  <si>
    <t>N</t>
  </si>
  <si>
    <t>XMAS EVE 1AM</t>
  </si>
  <si>
    <t>Y</t>
  </si>
  <si>
    <t>Active</t>
  </si>
  <si>
    <t>PREMISES LICENCE</t>
  </si>
  <si>
    <t>Rochford</t>
  </si>
  <si>
    <t>05/00792/LAPRE</t>
  </si>
  <si>
    <t>ALI BABA KEBAB RESTAURANT</t>
  </si>
  <si>
    <t>45 EASTWOOD ROAD</t>
  </si>
  <si>
    <t>RAYLEIGH</t>
  </si>
  <si>
    <t>SS6 7JE</t>
  </si>
  <si>
    <t xml:space="preserve">TAKE AWAY	</t>
  </si>
  <si>
    <t>NO</t>
  </si>
  <si>
    <t>05/00243/LAPRE</t>
  </si>
  <si>
    <t>ANCHOR INN</t>
  </si>
  <si>
    <t>HIGH STREET</t>
  </si>
  <si>
    <t>CANEWDON</t>
  </si>
  <si>
    <t>SS4 3QA</t>
  </si>
  <si>
    <t xml:space="preserve">PUBLIC HOUSE	</t>
  </si>
  <si>
    <t>1 HOUR</t>
  </si>
  <si>
    <t>05/00482/LAPRE</t>
  </si>
  <si>
    <t>THE WAECCER</t>
  </si>
  <si>
    <t>23 HIGH STREET</t>
  </si>
  <si>
    <t>GT. WAKERING</t>
  </si>
  <si>
    <t>SS3 0EF</t>
  </si>
  <si>
    <t>PUBLIC HOUSE</t>
  </si>
  <si>
    <t>Essex</t>
  </si>
  <si>
    <t>05/00449/LAPRE</t>
  </si>
  <si>
    <t>ANCHOR (Hullbridge)</t>
  </si>
  <si>
    <t>284 FERRY ROAD</t>
  </si>
  <si>
    <t>HULLBRIDGE</t>
  </si>
  <si>
    <t>SS5 6ND</t>
  </si>
  <si>
    <t>05/00353/LAPRE</t>
  </si>
  <si>
    <t>ANNE BOLEYN</t>
  </si>
  <si>
    <t>93 SOUTHEND ROAD</t>
  </si>
  <si>
    <t>SS4 1HU</t>
  </si>
  <si>
    <t>05/00483/LAPRE</t>
  </si>
  <si>
    <t>ANTICA ROMA</t>
  </si>
  <si>
    <t>12 - 14 NORTH STREET</t>
  </si>
  <si>
    <t>SS4 1AB</t>
  </si>
  <si>
    <t>1HR XMAS EVE &amp; BOX</t>
  </si>
  <si>
    <t>07/00381/LAPRE</t>
  </si>
  <si>
    <t>ASDA</t>
  </si>
  <si>
    <t>RAWRETH LANE</t>
  </si>
  <si>
    <t>SS6 9RN</t>
  </si>
  <si>
    <t xml:space="preserve">SUPERMARKET	</t>
  </si>
  <si>
    <t>05/00385/LAPRE</t>
  </si>
  <si>
    <t>ASHINGDON MEMORIAL HALL</t>
  </si>
  <si>
    <t>ASHINGDON ROAD</t>
  </si>
  <si>
    <t>SS4 3HF</t>
  </si>
  <si>
    <t>HALL</t>
  </si>
  <si>
    <t>05/00236/LAPRE</t>
  </si>
  <si>
    <t>ASHINGDON NEWS &amp; CONVENIENCE</t>
  </si>
  <si>
    <t>428 ASHINGDON ROAD</t>
  </si>
  <si>
    <t>ASHINGDON</t>
  </si>
  <si>
    <t>SS4 3ET</t>
  </si>
  <si>
    <t>OFF LICENCE</t>
  </si>
  <si>
    <t>05/00430/LAPRE</t>
  </si>
  <si>
    <t>WHITE HART - Gt Wakering</t>
  </si>
  <si>
    <t>89-91 HIGH STREET</t>
  </si>
  <si>
    <t>GREAT WAKERING</t>
  </si>
  <si>
    <t>SOUTHEND-ON-SEA</t>
  </si>
  <si>
    <t>SS3 0ED</t>
  </si>
  <si>
    <t>YES 1HOUR &amp; XMAS EVE 2 HOURS</t>
  </si>
  <si>
    <t>89 HIGH STREET</t>
  </si>
  <si>
    <t>SS6 7EF</t>
  </si>
  <si>
    <t>05/00617/LAPRE</t>
  </si>
  <si>
    <t>ATHENAEUM CLUB</t>
  </si>
  <si>
    <t>AVIATION WAY</t>
  </si>
  <si>
    <t>SOUTHEND ON SEA</t>
  </si>
  <si>
    <t>SS2 6UN</t>
  </si>
  <si>
    <t>05/00791/LAPRE</t>
  </si>
  <si>
    <t>AUM STATION NEWS</t>
  </si>
  <si>
    <t>STATION HOUSE</t>
  </si>
  <si>
    <t>STATION ROAD</t>
  </si>
  <si>
    <t>SS6 7HL</t>
  </si>
  <si>
    <t>12/00639/LAPRE</t>
  </si>
  <si>
    <t>B &amp; M STORES</t>
  </si>
  <si>
    <t>UNIT 6 SOUTHEND AIRPORT RETAIL</t>
  </si>
  <si>
    <t>SS2 6FW</t>
  </si>
  <si>
    <t>05/00707/LAPRE</t>
  </si>
  <si>
    <t>BALLARDS GORE GOLF CLUB</t>
  </si>
  <si>
    <t>BALLARDS GORE</t>
  </si>
  <si>
    <t>SS4 2DA</t>
  </si>
  <si>
    <t>12/00481/LAPRE</t>
  </si>
  <si>
    <t>OYSTER WHARF</t>
  </si>
  <si>
    <t>27-29 EASTWOOD ROAD</t>
  </si>
  <si>
    <t>SS6 7JD</t>
  </si>
  <si>
    <t xml:space="preserve">BAR	</t>
  </si>
  <si>
    <t>SUN1AM FRI &amp; SAT 3AM</t>
  </si>
  <si>
    <t>08/00117/LAPRE</t>
  </si>
  <si>
    <t>BARLING MAGNA VILLAGE HALL</t>
  </si>
  <si>
    <t>432 LITTLE WAKERING ROAD</t>
  </si>
  <si>
    <t>LITTLE WAKERING</t>
  </si>
  <si>
    <t>SS3 0JW</t>
  </si>
  <si>
    <t xml:space="preserve">HALL	</t>
  </si>
  <si>
    <t>THE RED DOOR</t>
  </si>
  <si>
    <t>131 HIGH STREET</t>
  </si>
  <si>
    <t>SS6 7QA</t>
  </si>
  <si>
    <t>SS6 7EW</t>
  </si>
  <si>
    <t>12/00648/LAPRE</t>
  </si>
  <si>
    <t>CHARCOAL &amp; EARTH</t>
  </si>
  <si>
    <t>49 EASTWOOD ROAD</t>
  </si>
  <si>
    <t>14/00261/LAPRE</t>
  </si>
  <si>
    <t>BOGAZ TURKISH RESTAURANT</t>
  </si>
  <si>
    <t>123 - 125 HIGH STREET</t>
  </si>
  <si>
    <t>HOCKLEY</t>
  </si>
  <si>
    <t>05/00742/LAPRE</t>
  </si>
  <si>
    <t>YE OLDE CROWN</t>
  </si>
  <si>
    <t>84 HIGH STREET</t>
  </si>
  <si>
    <t>SS6 7EA</t>
  </si>
  <si>
    <t>YES 1 HOUR</t>
  </si>
  <si>
    <t>13/00226/LAPRE</t>
  </si>
  <si>
    <t>WAYLAND GAMES</t>
  </si>
  <si>
    <t>17-19 ELDON WAY IND EST</t>
  </si>
  <si>
    <t>SS5 4AD</t>
  </si>
  <si>
    <t xml:space="preserve">ACTIVITY CENTRE	</t>
  </si>
  <si>
    <t>05/00303/LAPRE</t>
  </si>
  <si>
    <t>BULL INN</t>
  </si>
  <si>
    <t>99 MAIN ROAD</t>
  </si>
  <si>
    <t>SS5 4RN</t>
  </si>
  <si>
    <t>05/00487/LAPRE</t>
  </si>
  <si>
    <t>BULL LANE STORES</t>
  </si>
  <si>
    <t>88 BULL LANE</t>
  </si>
  <si>
    <t>SS6 8NQ</t>
  </si>
  <si>
    <t>05/00563/LAPRE</t>
  </si>
  <si>
    <t>CANEWDON VILLAGE HALL</t>
  </si>
  <si>
    <t>LAMBOURNE HALL ROAD</t>
  </si>
  <si>
    <t>SS4 3PG</t>
  </si>
  <si>
    <t>05/00211/LAPRE</t>
  </si>
  <si>
    <t>CARPENTERS ARMS</t>
  </si>
  <si>
    <t>OLD LONDON ROAD</t>
  </si>
  <si>
    <t>RAWRETH</t>
  </si>
  <si>
    <t>WICKFORD</t>
  </si>
  <si>
    <t>SS11 8TZ</t>
  </si>
  <si>
    <t>05/00733/LAPRE</t>
  </si>
  <si>
    <t>CASTLE INN</t>
  </si>
  <si>
    <t>181 LITTLE WAKERING ROAD</t>
  </si>
  <si>
    <t>11/00061/LAPRE</t>
  </si>
  <si>
    <t>CHANDOS SERVICE STATION</t>
  </si>
  <si>
    <t>GREENSWARD LANE</t>
  </si>
  <si>
    <t>SS5 5HA</t>
  </si>
  <si>
    <t>05/00259/LAPRE</t>
  </si>
  <si>
    <t>CHASERS</t>
  </si>
  <si>
    <t>90 THE CHASE</t>
  </si>
  <si>
    <t>SS6 8QP</t>
  </si>
  <si>
    <t>14/00706/LAPRE</t>
  </si>
  <si>
    <t>CHERRY ORCHARD</t>
  </si>
  <si>
    <t>CHERRY ORCHARD WAY</t>
  </si>
  <si>
    <t>SS4</t>
  </si>
  <si>
    <t>OPEN LAND</t>
  </si>
  <si>
    <t>05/00710/LAPRE</t>
  </si>
  <si>
    <t>CHERRY TREE</t>
  </si>
  <si>
    <t>STAMBRIDGE ROAD</t>
  </si>
  <si>
    <t>SS4 2AF</t>
  </si>
  <si>
    <t>XMAS EVE &amp; BOX 1AM</t>
  </si>
  <si>
    <t>SS11 8UE</t>
  </si>
  <si>
    <t xml:space="preserve">FUNCTION SUITE 	</t>
  </si>
  <si>
    <t>CHICHESTER HOTEL</t>
  </si>
  <si>
    <t xml:space="preserve">HOTEL	</t>
  </si>
  <si>
    <t>122 HIGH STREET</t>
  </si>
  <si>
    <t>SS6 7BY</t>
  </si>
  <si>
    <t>16/00273/LAPRE</t>
  </si>
  <si>
    <t>CAFÉ No. 11</t>
  </si>
  <si>
    <t>11 LONDON ROAD</t>
  </si>
  <si>
    <t>SS6 9HN</t>
  </si>
  <si>
    <t>n</t>
  </si>
  <si>
    <t>Rayleigh</t>
  </si>
  <si>
    <t>07/00251/LAPRE</t>
  </si>
  <si>
    <t>C J S BOWLING</t>
  </si>
  <si>
    <t>8 - 10 ELDON WAY</t>
  </si>
  <si>
    <t>19/00122/LAPRE</t>
  </si>
  <si>
    <t>CO-OP - FERRY ROAD</t>
  </si>
  <si>
    <t>1 - 9 FERRY ROAD</t>
  </si>
  <si>
    <t>SS5 6DN</t>
  </si>
  <si>
    <t>SUPERMARKET</t>
  </si>
  <si>
    <t>05/00705/LAPRE</t>
  </si>
  <si>
    <t>CLEMENTS HALL LEISURE CENTRE</t>
  </si>
  <si>
    <t>CLEMENTS HALL WAY</t>
  </si>
  <si>
    <t>HAWKWELL</t>
  </si>
  <si>
    <t>SS5 4LN</t>
  </si>
  <si>
    <t>YES ONE HOUR</t>
  </si>
  <si>
    <t>05/00413/LAPRE</t>
  </si>
  <si>
    <t>NICS - Eastwood</t>
  </si>
  <si>
    <t>231-233 EASTWOOD ROAD</t>
  </si>
  <si>
    <t>SS6 7LY</t>
  </si>
  <si>
    <t>COCK INN</t>
  </si>
  <si>
    <t>HALL ROAD</t>
  </si>
  <si>
    <t>SS4 1PD</t>
  </si>
  <si>
    <t>05/00406/LAPER</t>
  </si>
  <si>
    <t>CO-OP - Spa Rd</t>
  </si>
  <si>
    <t>45 SPA ROAD</t>
  </si>
  <si>
    <t>SS5 4BE</t>
  </si>
  <si>
    <t>05/00401/LAPER</t>
  </si>
  <si>
    <t>CO-OP - Ashingdon</t>
  </si>
  <si>
    <t>4-8 GOLDEN CROSS PARADE</t>
  </si>
  <si>
    <t>SS4 1UB</t>
  </si>
  <si>
    <t>05/00396/LAPRE</t>
  </si>
  <si>
    <t>CO-OP - Great Wakering</t>
  </si>
  <si>
    <t>22-26 HIGH STREET</t>
  </si>
  <si>
    <t>SS3 0EQ</t>
  </si>
  <si>
    <t>09/00362/LAPRE</t>
  </si>
  <si>
    <t>WHITE HART - Hockley</t>
  </si>
  <si>
    <t>274 MAIN ROAD</t>
  </si>
  <si>
    <t>SS5 4NS</t>
  </si>
  <si>
    <t>YES 2 HOURS</t>
  </si>
  <si>
    <t>05/00524/LAPRE</t>
  </si>
  <si>
    <t>CO-OP - Ferry Rd</t>
  </si>
  <si>
    <t>115-117 FERRY ROAD</t>
  </si>
  <si>
    <t>SS5 6ET</t>
  </si>
  <si>
    <t>05/00910/LAPRE</t>
  </si>
  <si>
    <t>CO-OP - Hawkwell</t>
  </si>
  <si>
    <t>210 MAIN ROAD</t>
  </si>
  <si>
    <t>SS5 4EG</t>
  </si>
  <si>
    <t>10/00605/LAPRE</t>
  </si>
  <si>
    <t>COSTCUTTERS</t>
  </si>
  <si>
    <t>36 - 40 MAIN ROAD</t>
  </si>
  <si>
    <t>SS5 4QS</t>
  </si>
  <si>
    <t>14/00026/LAPRE</t>
  </si>
  <si>
    <t>COURTS OF RAYLEIGH</t>
  </si>
  <si>
    <t>54 EASTWOOD ROAD</t>
  </si>
  <si>
    <t>SS6 7JP</t>
  </si>
  <si>
    <t>FLORIST</t>
  </si>
  <si>
    <t>05/00734/LAPRE</t>
  </si>
  <si>
    <t>CUPIDS COUNTRY CLUB</t>
  </si>
  <si>
    <t>CUPIDS CORNER</t>
  </si>
  <si>
    <t>SS3 0AX</t>
  </si>
  <si>
    <t xml:space="preserve">CLUB 	</t>
  </si>
  <si>
    <t>05/00351/LAPRE</t>
  </si>
  <si>
    <t>SS CONVENIENCE STORE</t>
  </si>
  <si>
    <t>2-3 APEX COURT</t>
  </si>
  <si>
    <t>125a  PLUMBEROW AVENUE,</t>
  </si>
  <si>
    <t>SS5 5AT</t>
  </si>
  <si>
    <t>05/00543/LAPRE</t>
  </si>
  <si>
    <t>DOWNHALL STORES</t>
  </si>
  <si>
    <t>21 DOWNHALL ROAD</t>
  </si>
  <si>
    <t>SS6 9JT</t>
  </si>
  <si>
    <t>05/00740/LAPRE</t>
  </si>
  <si>
    <t>EXHIBITION INN</t>
  </si>
  <si>
    <t>SS3 0HZ</t>
  </si>
  <si>
    <t>YES 2AM</t>
  </si>
  <si>
    <t>05/00829/LAPRE</t>
  </si>
  <si>
    <t>FAVORITE CHICKEN &amp; RIBS</t>
  </si>
  <si>
    <t>54 HIGH STREET</t>
  </si>
  <si>
    <t>TAKEAWAY</t>
  </si>
  <si>
    <t>05/00217/LAPRE</t>
  </si>
  <si>
    <t>FORGE STORES</t>
  </si>
  <si>
    <t>17/00265/LAPRE</t>
  </si>
  <si>
    <t>2 Eastwood Road</t>
  </si>
  <si>
    <t>No</t>
  </si>
  <si>
    <t>BRADLEY WAY</t>
  </si>
  <si>
    <t>SS4 1BU</t>
  </si>
  <si>
    <t>12/00374/LAPRE</t>
  </si>
  <si>
    <t>GEORGES BREWERY</t>
  </si>
  <si>
    <t>COMMON ROAD</t>
  </si>
  <si>
    <t>SS3 0AG</t>
  </si>
  <si>
    <t>BREWERY</t>
  </si>
  <si>
    <t>16/00437/LAPRE</t>
  </si>
  <si>
    <t>HAMBRO POST OFFICE</t>
  </si>
  <si>
    <t>53 Hullbridge Road</t>
  </si>
  <si>
    <t>SS6 9NL</t>
  </si>
  <si>
    <t xml:space="preserve">OFF LICENCE	</t>
  </si>
  <si>
    <t>05/00269/LAPRE</t>
  </si>
  <si>
    <t>GOLDEN LION</t>
  </si>
  <si>
    <t>35 NORTH STREET</t>
  </si>
  <si>
    <t>YES    1 HOUR</t>
  </si>
  <si>
    <t>05/00391/LAPRE</t>
  </si>
  <si>
    <t>GRANGE COMMUNITY ASSOCIATION</t>
  </si>
  <si>
    <t>THE GRANGE</t>
  </si>
  <si>
    <t>LITTLE WHEATLEY CHASE</t>
  </si>
  <si>
    <t>SS6 9EH</t>
  </si>
  <si>
    <t>SS4 1NE</t>
  </si>
  <si>
    <t>07/00102/LAPRE</t>
  </si>
  <si>
    <t>GRANGE FOODSTORES</t>
  </si>
  <si>
    <t>111 LONDON ROAD</t>
  </si>
  <si>
    <t>SS6 9AX</t>
  </si>
  <si>
    <t>05/00518/LAPRE</t>
  </si>
  <si>
    <t>GREAT WAKERING COMMUNITY ASSOC</t>
  </si>
  <si>
    <t>THE OLD SCHOOL, HIGH STREET</t>
  </si>
  <si>
    <t>SS3 0PU</t>
  </si>
  <si>
    <t>18/00439/LAPRE</t>
  </si>
  <si>
    <t>RAYLEIGH TOWN COUNCIL</t>
  </si>
  <si>
    <t>High Street</t>
  </si>
  <si>
    <t>05/00350/LAPRE</t>
  </si>
  <si>
    <t>GREAT WAKERING VILLAGE HALL</t>
  </si>
  <si>
    <t>SS3 0HX</t>
  </si>
  <si>
    <t>05/00315/LAPRE</t>
  </si>
  <si>
    <t>GREAT WALL RESTAURANT</t>
  </si>
  <si>
    <t>6 EAST STREET</t>
  </si>
  <si>
    <t>SS4 1DB</t>
  </si>
  <si>
    <t>05/00298/LAPRE</t>
  </si>
  <si>
    <t>GREENSWARD ACADEMY</t>
  </si>
  <si>
    <t>SS5 5HG</t>
  </si>
  <si>
    <t>SCHOOL</t>
  </si>
  <si>
    <t>05/00495/LACLU</t>
  </si>
  <si>
    <t>WAKERING YACHT CLUB</t>
  </si>
  <si>
    <t>ROCHEHALL WAY</t>
  </si>
  <si>
    <t>SS14 1JU</t>
  </si>
  <si>
    <t>CLUB</t>
  </si>
  <si>
    <t>NYE TILL 01:00</t>
  </si>
  <si>
    <t>CLUB CERTIFICATE</t>
  </si>
  <si>
    <t>05/00394/LAPRE</t>
  </si>
  <si>
    <t>HALF MOON</t>
  </si>
  <si>
    <t>5 HIGH STREET</t>
  </si>
  <si>
    <t>YES Xmas Eve 02:00</t>
  </si>
  <si>
    <t>05/00642/LAPRE</t>
  </si>
  <si>
    <t>HAMBRO NEWSAGENCY</t>
  </si>
  <si>
    <t>5 HAMBRO PARADE, RAWRETH LANE</t>
  </si>
  <si>
    <t>SS6 9PU</t>
  </si>
  <si>
    <t>08/00582/LAPRE</t>
  </si>
  <si>
    <t>HARVESTER</t>
  </si>
  <si>
    <t>RAYLEIGH WEIR</t>
  </si>
  <si>
    <t>ARTERIAL ROAD</t>
  </si>
  <si>
    <t>SS6 7SP</t>
  </si>
  <si>
    <t>05/00369/LAPRE</t>
  </si>
  <si>
    <t>JAYSAI NEWSAGENTS LTD</t>
  </si>
  <si>
    <t>83 EASTWOOD ROAD</t>
  </si>
  <si>
    <t>SS6 7JN</t>
  </si>
  <si>
    <t>05/00229/LAPRE</t>
  </si>
  <si>
    <t>HAWKWELL VILLAGE HALL</t>
  </si>
  <si>
    <t>MAIN ROAD</t>
  </si>
  <si>
    <t>SS4 4EN</t>
  </si>
  <si>
    <t>15/00565/LAPRE</t>
  </si>
  <si>
    <t>HOCKLEY BOWLS CLUB</t>
  </si>
  <si>
    <t>HIGHAMS ROAD</t>
  </si>
  <si>
    <t>SS5 4DG</t>
  </si>
  <si>
    <t>17/00549/LAPRE</t>
  </si>
  <si>
    <t>WESTCLIFF RUGBY FOOTBALL CLUB</t>
  </si>
  <si>
    <t>The New Gables</t>
  </si>
  <si>
    <t>Airport Business Park</t>
  </si>
  <si>
    <t>Southend on Sea</t>
  </si>
  <si>
    <t>SS4 1YG</t>
  </si>
  <si>
    <t>15/00091/LAPRE</t>
  </si>
  <si>
    <t>HOCKLEY COMMUNITY CENTRE SPORT</t>
  </si>
  <si>
    <t>WESTMINSTER DRIVE</t>
  </si>
  <si>
    <t>SS5 4XD</t>
  </si>
  <si>
    <t>10/00585/LAPRE</t>
  </si>
  <si>
    <t>HOCKLEY FOOD AND WINE</t>
  </si>
  <si>
    <t>1 BROAD PARADE</t>
  </si>
  <si>
    <t>SS5 4PH</t>
  </si>
  <si>
    <t>05/00431/LACLU</t>
  </si>
  <si>
    <t>HOCKLEY LAWN TENNIS CLUB</t>
  </si>
  <si>
    <t>FOLLY LANE</t>
  </si>
  <si>
    <t>SS5 4SE</t>
  </si>
  <si>
    <t>XMAS EVE TILL 01:00</t>
  </si>
  <si>
    <t>05/00167/LAPRE</t>
  </si>
  <si>
    <t>TURKISH KITCHINN</t>
  </si>
  <si>
    <t>42 SPA ROAD</t>
  </si>
  <si>
    <t>12/00081/LAPRE</t>
  </si>
  <si>
    <t>HOME BARGAINS</t>
  </si>
  <si>
    <t>UNIT 5 SOUTHEND AIRPORT RETAIL</t>
  </si>
  <si>
    <t>ROCHFORD ROAD</t>
  </si>
  <si>
    <t>05/000652/LAPRE</t>
  </si>
  <si>
    <t>HORSE AND GROOM</t>
  </si>
  <si>
    <t>1 SOUTHEND ROAD</t>
  </si>
  <si>
    <t>SS4 1HA</t>
  </si>
  <si>
    <t>05/00274/LAPRE</t>
  </si>
  <si>
    <t>HULLBRIDGE COMMUNITY ASSOCIATI</t>
  </si>
  <si>
    <t>POOLES LANE</t>
  </si>
  <si>
    <t>SS5 6PA</t>
  </si>
  <si>
    <t>08/00386/LAPRE</t>
  </si>
  <si>
    <t>HULBRIDGE SPORTS CLUB</t>
  </si>
  <si>
    <t>LOWER ROAD</t>
  </si>
  <si>
    <t>SS5 6BJ</t>
  </si>
  <si>
    <t>YES XMAS EVE 01:30</t>
  </si>
  <si>
    <t>05/00704/LAPRE</t>
  </si>
  <si>
    <t>HULLBRIDGE YACHT CLUB</t>
  </si>
  <si>
    <t>05/00562/LAPRE</t>
  </si>
  <si>
    <t>ICELAND</t>
  </si>
  <si>
    <t>149/153 HIGH STREET</t>
  </si>
  <si>
    <t>07/00258/LAPRE</t>
  </si>
  <si>
    <t>JAYS STORES</t>
  </si>
  <si>
    <t>259 FERRY ROAD</t>
  </si>
  <si>
    <t>SS5 6NA</t>
  </si>
  <si>
    <t>SS6 7EJ</t>
  </si>
  <si>
    <t>05/00508/LAPRE</t>
  </si>
  <si>
    <t>KAILASH NEWS</t>
  </si>
  <si>
    <t>48 ASHINGDON ROAD</t>
  </si>
  <si>
    <t>SS4 1RD</t>
  </si>
  <si>
    <t>05/00155/LACLU</t>
  </si>
  <si>
    <t>KENT ELMS TENNIS CLUB</t>
  </si>
  <si>
    <t xml:space="preserve">SPORTS CENTRE	</t>
  </si>
  <si>
    <t>05/00128/LAPRE</t>
  </si>
  <si>
    <t>KING EDMUNDS SCHOOL</t>
  </si>
  <si>
    <t>VAUGHAN CLOSE</t>
  </si>
  <si>
    <t>SS4 1TL</t>
  </si>
  <si>
    <t>05/00497/LAPRE</t>
  </si>
  <si>
    <t>KINGS FISH RESTAURANT</t>
  </si>
  <si>
    <t>70 HIGH STREET</t>
  </si>
  <si>
    <t>06/00367/LAPRE</t>
  </si>
  <si>
    <t>8 EASTWOOD ROAD</t>
  </si>
  <si>
    <t>SS6 7JQ</t>
  </si>
  <si>
    <t>YES 01:00</t>
  </si>
  <si>
    <t>ACTIVITY CENTRE</t>
  </si>
  <si>
    <t>05/00469/LAPRE</t>
  </si>
  <si>
    <t>LA ROMANTICA</t>
  </si>
  <si>
    <t>9 HIGH STREET</t>
  </si>
  <si>
    <t>05/00732/LAPRE</t>
  </si>
  <si>
    <t>THE LAWNS</t>
  </si>
  <si>
    <t>SS4 1PL</t>
  </si>
  <si>
    <t>SS4 1AD</t>
  </si>
  <si>
    <t>09/00071/LAPRE</t>
  </si>
  <si>
    <t>45 RECTORY ROAD</t>
  </si>
  <si>
    <t>SS4 1UE</t>
  </si>
  <si>
    <t>15/00419/LAPRE</t>
  </si>
  <si>
    <t>LONDON ROAD</t>
  </si>
  <si>
    <t>SS6 9ET</t>
  </si>
  <si>
    <t>05/00213/LAPRE</t>
  </si>
  <si>
    <t>MAKRO WHOLESALERS LTD</t>
  </si>
  <si>
    <t>RAWRETH IND. EST. RAWRETH LN</t>
  </si>
  <si>
    <t>SS6 7RL</t>
  </si>
  <si>
    <t>11/00648/LAPRE</t>
  </si>
  <si>
    <t>MANGO LOUNGE</t>
  </si>
  <si>
    <t>7 HIGH STREET</t>
  </si>
  <si>
    <t>05/00850/LAPRE</t>
  </si>
  <si>
    <t>MARCOS</t>
  </si>
  <si>
    <t>30 EASTWOOD ROAD</t>
  </si>
  <si>
    <t>05/00901/LAPRE</t>
  </si>
  <si>
    <t>MARINA BAR</t>
  </si>
  <si>
    <t>WALLASEA ISLAND</t>
  </si>
  <si>
    <t>SS4 2HF</t>
  </si>
  <si>
    <t>15/00773/LAPRE</t>
  </si>
  <si>
    <t>MARKS AND SPENCER</t>
  </si>
  <si>
    <t>12 - 24 EASTWOOD ROAD</t>
  </si>
  <si>
    <t>05/00344/LAPRE</t>
  </si>
  <si>
    <t>MARLBOROUGH HEAD</t>
  </si>
  <si>
    <t>71 WEST STREET</t>
  </si>
  <si>
    <t>SS4 1AX</t>
  </si>
  <si>
    <t>15/00245/LAPRE</t>
  </si>
  <si>
    <t>71 HIGH STREET</t>
  </si>
  <si>
    <t>15/00258/LAPRE</t>
  </si>
  <si>
    <t>14 - 16 WEST STREET</t>
  </si>
  <si>
    <t>05/00735/LAPRE</t>
  </si>
  <si>
    <t>MILESTONE</t>
  </si>
  <si>
    <t>UNION LANE</t>
  </si>
  <si>
    <t>SS4 1AP</t>
  </si>
  <si>
    <t>05/00703/LAPRE</t>
  </si>
  <si>
    <t>MILL HALL</t>
  </si>
  <si>
    <t>BELLINGHAM LANE</t>
  </si>
  <si>
    <t>SS6 7ED</t>
  </si>
  <si>
    <t>12/00662/LAPRE</t>
  </si>
  <si>
    <t>MIM SPICE</t>
  </si>
  <si>
    <t>32 HIGH STREET</t>
  </si>
  <si>
    <t>05/00611/LAPRE</t>
  </si>
  <si>
    <t>MONSOON</t>
  </si>
  <si>
    <t>45 NORTH STREET</t>
  </si>
  <si>
    <t>15/00818/LAPRE</t>
  </si>
  <si>
    <t>NISA</t>
  </si>
  <si>
    <t>139-141 HIGH STREET</t>
  </si>
  <si>
    <t>07/00353/LAPRE</t>
  </si>
  <si>
    <t>NEILS BAR &amp; KITCHEN</t>
  </si>
  <si>
    <t>32 MAIN ROAD</t>
  </si>
  <si>
    <t>16/00509/LAPRE</t>
  </si>
  <si>
    <t>ROCHFORD HUNDRED GOLF CLUB</t>
  </si>
  <si>
    <t>ROCHFORD HALL</t>
  </si>
  <si>
    <t>SS4 1NW</t>
  </si>
  <si>
    <t>y</t>
  </si>
  <si>
    <t>15/00200/LAPRE</t>
  </si>
  <si>
    <t>2 NORTH STREET</t>
  </si>
  <si>
    <t>05/00489/LAPRE</t>
  </si>
  <si>
    <t>OLD PARISH ROOMS</t>
  </si>
  <si>
    <t>1 HOCKLEY ROAD</t>
  </si>
  <si>
    <t>SS6 8BA</t>
  </si>
  <si>
    <t>05/00199/LAPRE</t>
  </si>
  <si>
    <t>ONE STOP</t>
  </si>
  <si>
    <t>141/143 FERRY ROAD</t>
  </si>
  <si>
    <t>10/00322/LAPRE</t>
  </si>
  <si>
    <t>PANCHOS CANTINA</t>
  </si>
  <si>
    <t>129 HIGH STREET</t>
  </si>
  <si>
    <t>YES NYE TILL 01:00</t>
  </si>
  <si>
    <t>05/00774/LAPRE</t>
  </si>
  <si>
    <t>PAUL PRY</t>
  </si>
  <si>
    <t>14 HIGH ROAD</t>
  </si>
  <si>
    <t>SS6 7AA</t>
  </si>
  <si>
    <t>HULLBRIDGE ROAD</t>
  </si>
  <si>
    <t>05/00432/LAPRE</t>
  </si>
  <si>
    <t>PINK TOOTHBRUSH</t>
  </si>
  <si>
    <t>19 HIGH STREET</t>
  </si>
  <si>
    <t xml:space="preserve">NIGHT CLUB 	</t>
  </si>
  <si>
    <t>NYE TILL 3.30</t>
  </si>
  <si>
    <t>14/00634/LAPRE</t>
  </si>
  <si>
    <t>PIZZA EXPRESS</t>
  </si>
  <si>
    <t>91 HIGH STREET</t>
  </si>
  <si>
    <t>05/00797/LAPRE</t>
  </si>
  <si>
    <t>PIZZA GO GO</t>
  </si>
  <si>
    <t>47 EASTWOOD ROAD</t>
  </si>
  <si>
    <t>05/00715/LAPRE</t>
  </si>
  <si>
    <t>PLOUGH &amp; SAIL</t>
  </si>
  <si>
    <t>EAST END</t>
  </si>
  <si>
    <t>PAGLESHAM</t>
  </si>
  <si>
    <t>SS4 2EQ</t>
  </si>
  <si>
    <t>05/00697/LAPRE</t>
  </si>
  <si>
    <t>POPE JOHN PAUL HALL</t>
  </si>
  <si>
    <t>SS6 9DT</t>
  </si>
  <si>
    <t>SS6 8RW</t>
  </si>
  <si>
    <t>05/00591/LACLU</t>
  </si>
  <si>
    <t>RANKINS CRICKET CLUB</t>
  </si>
  <si>
    <t>Broomhills Meadow</t>
  </si>
  <si>
    <t>Stambridge Road</t>
  </si>
  <si>
    <t>12/00186/LAPRE</t>
  </si>
  <si>
    <t>PREZZO</t>
  </si>
  <si>
    <t>39-41 HIGH STREET</t>
  </si>
  <si>
    <t>14/00170/LAPRE</t>
  </si>
  <si>
    <t>RAYLEIGH BOWLS CLUB</t>
  </si>
  <si>
    <t>KING GEORGES PLAYING FIELD</t>
  </si>
  <si>
    <t>BULL LANE</t>
  </si>
  <si>
    <t>SS6 8JG</t>
  </si>
  <si>
    <t>05/00360/LACLU</t>
  </si>
  <si>
    <t>RAYLEIGH CONSERVATIVE CLUB</t>
  </si>
  <si>
    <t>7 LONDON HILL</t>
  </si>
  <si>
    <t>SS6 7HW</t>
  </si>
  <si>
    <t>YES TILL 01:00</t>
  </si>
  <si>
    <t>05/00416/LACLU</t>
  </si>
  <si>
    <t>RAYLEIGH CRICKET CLUB</t>
  </si>
  <si>
    <t>YES TILL 01:00 INC NYE</t>
  </si>
  <si>
    <t>05/00520/LAPRE</t>
  </si>
  <si>
    <t>RAYLEIGH FOOD &amp; WINE</t>
  </si>
  <si>
    <t>24 HIGH STREET</t>
  </si>
  <si>
    <t>19/00325/LAPRE</t>
  </si>
  <si>
    <t>CAFE 206</t>
  </si>
  <si>
    <t>206 ASHINGDON ROAD</t>
  </si>
  <si>
    <t>SS4 1TB</t>
  </si>
  <si>
    <t>09/00142/LAPRE</t>
  </si>
  <si>
    <t>RAYLEIGH CLUB</t>
  </si>
  <si>
    <t>SS6 9QS</t>
  </si>
  <si>
    <t>07/00368/LAPRE</t>
  </si>
  <si>
    <t>RAYLEIGH KEBAB HOUSE</t>
  </si>
  <si>
    <t>26 HIGH STREET</t>
  </si>
  <si>
    <t>05/00253/LAPRE</t>
  </si>
  <si>
    <t>RAYLEIGH LANES SNOOKER CENTRE</t>
  </si>
  <si>
    <t>05/00572/LACLU</t>
  </si>
  <si>
    <t>RAYLEIGH LAWN TENNIS CLUB</t>
  </si>
  <si>
    <t>WATCHFIELD LANE,</t>
  </si>
  <si>
    <t>HIGH ROAD</t>
  </si>
  <si>
    <t>SS6 7AB</t>
  </si>
  <si>
    <t>06/00151/LAPRE</t>
  </si>
  <si>
    <t>RAYLEIGH LEISURE CENTRE</t>
  </si>
  <si>
    <t>PRIORY CHASE</t>
  </si>
  <si>
    <t>SS609NF</t>
  </si>
  <si>
    <t>05/00452/LAPRE</t>
  </si>
  <si>
    <t>RAYLEIGH LODGE</t>
  </si>
  <si>
    <t>70 THE CHASE</t>
  </si>
  <si>
    <t>15/00179/LAPRE</t>
  </si>
  <si>
    <t>SS6 9DW</t>
  </si>
  <si>
    <t>PETROL STATION</t>
  </si>
  <si>
    <t>05/00613/LAPRE</t>
  </si>
  <si>
    <t>RAYLEIGH SPICY</t>
  </si>
  <si>
    <t>159 HIGH STREET</t>
  </si>
  <si>
    <t>05/00534/LACLU</t>
  </si>
  <si>
    <t xml:space="preserve">RAYLEIGH TOWN SPORTS &amp; SOCIAL </t>
  </si>
  <si>
    <t>London Road</t>
  </si>
  <si>
    <t>18/00148/LAPRE</t>
  </si>
  <si>
    <t>GREAT WAKERING ROVERS FC</t>
  </si>
  <si>
    <t>BURROUGHS PARK</t>
  </si>
  <si>
    <t>LITTLE WAKERING HALL LANE</t>
  </si>
  <si>
    <t>SS3 0HH</t>
  </si>
  <si>
    <t>BACK LANE</t>
  </si>
  <si>
    <t>SS4 1AY</t>
  </si>
  <si>
    <t>06/00061/LAPRE</t>
  </si>
  <si>
    <t>ROCHFORD HOTEL</t>
  </si>
  <si>
    <t>MAGNOLIA ROAD</t>
  </si>
  <si>
    <t>SS4 3AD</t>
  </si>
  <si>
    <t>05/00171/LACLU</t>
  </si>
  <si>
    <t>ROCHFORD MASONIC HALL ASSOCIAT</t>
  </si>
  <si>
    <t>THE OLD COURT HOUSE</t>
  </si>
  <si>
    <t>24 SOUTH STREET</t>
  </si>
  <si>
    <t>SS4 1BQ</t>
  </si>
  <si>
    <t>17/00175/LAPRE</t>
  </si>
  <si>
    <t>2E EASTWOOD ROAD</t>
  </si>
  <si>
    <t>05/00507/LAPRE</t>
  </si>
  <si>
    <t>ROCHFORD PREMIER</t>
  </si>
  <si>
    <t>17 NORTH STREET</t>
  </si>
  <si>
    <t>SS4 1AA</t>
  </si>
  <si>
    <t>05/00771/LAPRE</t>
  </si>
  <si>
    <t>ROCHFORD TAKE AWAY</t>
  </si>
  <si>
    <t>36-36A WEST STREET</t>
  </si>
  <si>
    <t>TAKE AWAY</t>
  </si>
  <si>
    <t>05/00389/LAPRE</t>
  </si>
  <si>
    <t>ROCHFORD TOWN SPORTS &amp; SOCIAL</t>
  </si>
  <si>
    <t>THE RECREATION GROUND</t>
  </si>
  <si>
    <t>SS4 1DG</t>
  </si>
  <si>
    <t>18/00334/LAPRE</t>
  </si>
  <si>
    <t>APTON HALL</t>
  </si>
  <si>
    <t>APTON HALL ROAD</t>
  </si>
  <si>
    <t>SS4 3RH</t>
  </si>
  <si>
    <t>FUNCTION SUITE</t>
  </si>
  <si>
    <t>05/00257/LAPRE</t>
  </si>
  <si>
    <t>ROEBUCK</t>
  </si>
  <si>
    <t>138-138B HIGH STREET</t>
  </si>
  <si>
    <t>SS6 7BU</t>
  </si>
  <si>
    <t>11/00653/LAPRE</t>
  </si>
  <si>
    <t>ROLLACITY</t>
  </si>
  <si>
    <t>12 PURDEYS WAY</t>
  </si>
  <si>
    <t>YES XMAS EVE &amp; NYE TILL 01:00</t>
  </si>
  <si>
    <t>08/00761/LAPRE</t>
  </si>
  <si>
    <t>RONNIES</t>
  </si>
  <si>
    <t>18 SPA ROAD</t>
  </si>
  <si>
    <t>05/00713/LAPRE</t>
  </si>
  <si>
    <t>ROSE &amp; CROWN</t>
  </si>
  <si>
    <t>42 NORTH STREET</t>
  </si>
  <si>
    <t>05/00317/LACLU</t>
  </si>
  <si>
    <t>ROYAL BRITISH LEGION - HOCKLEY</t>
  </si>
  <si>
    <t>WHITE HART LANE</t>
  </si>
  <si>
    <t>SS5 4DQ</t>
  </si>
  <si>
    <t>05/00183/LACLU</t>
  </si>
  <si>
    <t>ROYAL BRITISH LEGION - RAYLEIG</t>
  </si>
  <si>
    <t>2 LONDON HILL</t>
  </si>
  <si>
    <t>SS6 7HP</t>
  </si>
  <si>
    <t>05/00192/LACLU</t>
  </si>
  <si>
    <t>ROYAL BRITISH LEGION - GT WAKE</t>
  </si>
  <si>
    <t>204 HIGH STREET</t>
  </si>
  <si>
    <t>SS3 0HF</t>
  </si>
  <si>
    <t>YES XMAS EVE &amp; BOXING TILL 01:00</t>
  </si>
  <si>
    <t>05/00531/LAPRE</t>
  </si>
  <si>
    <t>ROYAL OAK</t>
  </si>
  <si>
    <t>STAMBRIDGE</t>
  </si>
  <si>
    <t>SS4 2AX</t>
  </si>
  <si>
    <t>05/00502/LAPRE</t>
  </si>
  <si>
    <t>SAFFRON TANDOORI</t>
  </si>
  <si>
    <t>32 EASTWOOD ROAD</t>
  </si>
  <si>
    <t>SAINSBURYS</t>
  </si>
  <si>
    <t>40 SPA ROAD</t>
  </si>
  <si>
    <t>12/00221/LAPRE</t>
  </si>
  <si>
    <t>239-241 EASTWOOD ROAD</t>
  </si>
  <si>
    <t>SS6 7LF</t>
  </si>
  <si>
    <t>10/00453/LAPRE</t>
  </si>
  <si>
    <t>74 -78  WEST STREET</t>
  </si>
  <si>
    <t>SS4 1AS</t>
  </si>
  <si>
    <t>05/00282/LAPRE</t>
  </si>
  <si>
    <t>ROSE GARDEN</t>
  </si>
  <si>
    <t>THE DOME</t>
  </si>
  <si>
    <t>SS5 5LU</t>
  </si>
  <si>
    <t>11/00549/LAPRE</t>
  </si>
  <si>
    <t>SANDERS</t>
  </si>
  <si>
    <t>531  - 533 ASHINGDON ROAD</t>
  </si>
  <si>
    <t>SS4 3HE</t>
  </si>
  <si>
    <t>18/00461/LAPRE</t>
  </si>
  <si>
    <t>SAVERS</t>
  </si>
  <si>
    <t>55 High Street</t>
  </si>
  <si>
    <t>11/00639/LACLU</t>
  </si>
  <si>
    <t>SEAWING FLYING CLUB LTD</t>
  </si>
  <si>
    <t>SOUTH ROAD</t>
  </si>
  <si>
    <t>SOUTHEND AIRPORT</t>
  </si>
  <si>
    <t>SS2 6YF</t>
  </si>
  <si>
    <t>18/00440/LAPRE</t>
  </si>
  <si>
    <t>ROCHFORD PARISH COUNCIL</t>
  </si>
  <si>
    <t>Market Square, West Street and</t>
  </si>
  <si>
    <t>05/00672/LAPRE</t>
  </si>
  <si>
    <t xml:space="preserve">STAVROS GRILL </t>
  </si>
  <si>
    <t>75 WEST STREET</t>
  </si>
  <si>
    <t>12/00592/LAPRE</t>
  </si>
  <si>
    <t>SHELL</t>
  </si>
  <si>
    <t>113-117 HIGH ROAD</t>
  </si>
  <si>
    <t>SS6 7SL</t>
  </si>
  <si>
    <t>05/00455/LAPRE</t>
  </si>
  <si>
    <t>SHEPHERD &amp; DOG INN</t>
  </si>
  <si>
    <t>PAGLESHAM, STAMBRIDGE</t>
  </si>
  <si>
    <t>05/00619/LAPRE</t>
  </si>
  <si>
    <t>SHUHAG TANDOORI</t>
  </si>
  <si>
    <t>63 SOUTHEND ROAD</t>
  </si>
  <si>
    <t>SS5 4PZ</t>
  </si>
  <si>
    <t>05/00736/LAPRE</t>
  </si>
  <si>
    <t>SIMLA TANDOORI</t>
  </si>
  <si>
    <t>301 FERRY ROAD</t>
  </si>
  <si>
    <t>12/00137/LAPRE</t>
  </si>
  <si>
    <t>SKYLARK HOTEL</t>
  </si>
  <si>
    <t>HOTEL</t>
  </si>
  <si>
    <t>05/00410/LAPRE</t>
  </si>
  <si>
    <t>SMUGGLERS DEN CLUB</t>
  </si>
  <si>
    <t>315 FERRY ROAD</t>
  </si>
  <si>
    <t>05/00728/LAPRE</t>
  </si>
  <si>
    <t>SOUTHEND MASONIC CENTRE</t>
  </si>
  <si>
    <t>05/00494/LAPRE</t>
  </si>
  <si>
    <t>SPA PUBLIC HOUSE</t>
  </si>
  <si>
    <t>60 SOUTHEND ROAD</t>
  </si>
  <si>
    <t>SS5 4QH</t>
  </si>
  <si>
    <t>08/00150/LAPRE</t>
  </si>
  <si>
    <t>SPA STORE</t>
  </si>
  <si>
    <t>9 SPA ROAD</t>
  </si>
  <si>
    <t>SS5 4AZ</t>
  </si>
  <si>
    <t>05/00571/LAPRE</t>
  </si>
  <si>
    <t>2 WEST STREET</t>
  </si>
  <si>
    <t>SS4 1BE</t>
  </si>
  <si>
    <t>05/00480/LAPRE</t>
  </si>
  <si>
    <t>SPREAD EAGLE</t>
  </si>
  <si>
    <t>93 HIGH STREET</t>
  </si>
  <si>
    <t>09/00459/LAPRE</t>
  </si>
  <si>
    <t>SQUIRES TEA &amp; COFFEE SHOP</t>
  </si>
  <si>
    <t>11 HIGH STREET</t>
  </si>
  <si>
    <t>07/00235/LAPRE</t>
  </si>
  <si>
    <t>ST NICHOLAS CHURCH HALL</t>
  </si>
  <si>
    <t>NEW ROAD</t>
  </si>
  <si>
    <t>SS3 0AN</t>
  </si>
  <si>
    <t>12/00048/LAPRE</t>
  </si>
  <si>
    <t>STAMBRIDGE MEMORIAL HALL</t>
  </si>
  <si>
    <t>SS4 2AR</t>
  </si>
  <si>
    <t>05/00016/LACLU</t>
  </si>
  <si>
    <t>Harold Rankins Pavilion Club</t>
  </si>
  <si>
    <t>09/00616/LAPRE</t>
  </si>
  <si>
    <t>STARTHILL SERVICE STATION</t>
  </si>
  <si>
    <t>111 ASHINGDON ROAD</t>
  </si>
  <si>
    <t>SS4 1RF</t>
  </si>
  <si>
    <t>06/00057/LAPRE</t>
  </si>
  <si>
    <t>TABOR FARM (Potato &amp; Red Brick</t>
  </si>
  <si>
    <t>SUTTON ROAD</t>
  </si>
  <si>
    <t>SS4 1LQ</t>
  </si>
  <si>
    <t>YES 1AM NYE</t>
  </si>
  <si>
    <t>18/00497/LAPRE</t>
  </si>
  <si>
    <t>EIGHTY EIGHT MENS HAIR</t>
  </si>
  <si>
    <t>30 High Street</t>
  </si>
  <si>
    <t>HAIR</t>
  </si>
  <si>
    <t>05/00325/LAPRE</t>
  </si>
  <si>
    <t>TASTE OF RAJ</t>
  </si>
  <si>
    <t>8 EAST STREET</t>
  </si>
  <si>
    <t>11/00680/LAPRE</t>
  </si>
  <si>
    <t>TESCO</t>
  </si>
  <si>
    <t>132 LONDON ROAD</t>
  </si>
  <si>
    <t>SS6 9BN</t>
  </si>
  <si>
    <t>05/00615/LAPRE</t>
  </si>
  <si>
    <t>TIMBO HOUSE</t>
  </si>
  <si>
    <t>31 WEST STREET</t>
  </si>
  <si>
    <t>YES1 HOUR</t>
  </si>
  <si>
    <t>08/00473/LAPRE</t>
  </si>
  <si>
    <t>TOOMEY CONVENIENCE STORE</t>
  </si>
  <si>
    <t>ROCHFORD BUSINESS PARK</t>
  </si>
  <si>
    <t>SS4 1GP</t>
  </si>
  <si>
    <t>08/00112/LAPRE</t>
  </si>
  <si>
    <t>TRAVELLERS JOY</t>
  </si>
  <si>
    <t>DOWNHALL ROAD</t>
  </si>
  <si>
    <t>SS6 9JF</t>
  </si>
  <si>
    <t>05/00260/LACLU</t>
  </si>
  <si>
    <t>UP RIVER YACHT CLUB</t>
  </si>
  <si>
    <t>05/00681/LAPRE</t>
  </si>
  <si>
    <t>VICTORY INN</t>
  </si>
  <si>
    <t>485 ASHINGDON ROAD</t>
  </si>
  <si>
    <t>SS4 3EU</t>
  </si>
  <si>
    <t>05/00597/LAPRE</t>
  </si>
  <si>
    <t>WAKERING NEWS</t>
  </si>
  <si>
    <t>130 HIGH STREET</t>
  </si>
  <si>
    <t>SS3 0ET</t>
  </si>
  <si>
    <t>CRAFTY CASKS</t>
  </si>
  <si>
    <t>19/00361/LAPRE</t>
  </si>
  <si>
    <t>THE GRAINYARD</t>
  </si>
  <si>
    <t xml:space="preserve">BREWERY	</t>
  </si>
  <si>
    <t>19/00370/LAPRE</t>
  </si>
  <si>
    <t xml:space="preserve">HOCKLEY WOODS </t>
  </si>
  <si>
    <t xml:space="preserve">Hockley Road </t>
  </si>
  <si>
    <t xml:space="preserve">Hockley </t>
  </si>
  <si>
    <t xml:space="preserve">Open Space </t>
  </si>
  <si>
    <t>20/00509/LAPRE</t>
  </si>
  <si>
    <t>BARRINGTON GRILL</t>
  </si>
  <si>
    <t>12 - 16 HOCKLEY ROAD</t>
  </si>
  <si>
    <t>SS6 8EB</t>
  </si>
  <si>
    <t>20/00510/LAPRE</t>
  </si>
  <si>
    <t>BYRON NEWS</t>
  </si>
  <si>
    <t>77 Grove Road</t>
  </si>
  <si>
    <t>SS6 8RA</t>
  </si>
  <si>
    <t>LICENSED PREMISES REGISTER</t>
  </si>
  <si>
    <t>DPS</t>
  </si>
  <si>
    <t>PLH</t>
  </si>
  <si>
    <t>LICENCE SUMMARY INFORMATION</t>
  </si>
  <si>
    <t>LICENCE NUMBER</t>
  </si>
  <si>
    <t>STATUS</t>
  </si>
  <si>
    <t>NAME OF THE PREMISES</t>
  </si>
  <si>
    <t>FULL ADDRESS OF THE PREMISES</t>
  </si>
  <si>
    <t>TYPE OF LICENCE</t>
  </si>
  <si>
    <t>Full Address</t>
  </si>
  <si>
    <t>LICENSED ACTIVITY</t>
  </si>
  <si>
    <t>NAME OF DESIGNATED PREMISES SUPERVISOR</t>
  </si>
  <si>
    <t>NAME OF PREMISES LICENCE HOLDER</t>
  </si>
  <si>
    <t>SALE OF ALCOHOL</t>
  </si>
  <si>
    <t>On Sales Only</t>
  </si>
  <si>
    <t>Off Sales Only</t>
  </si>
  <si>
    <t>Both on and off Sales</t>
  </si>
  <si>
    <t>No Alcohol Sold</t>
  </si>
  <si>
    <t>OTHER LICENSED ACTIVITY</t>
  </si>
  <si>
    <t>Late Night Refreshment</t>
  </si>
  <si>
    <t>Regulated Entertainment</t>
  </si>
  <si>
    <t>Indoor Sports</t>
  </si>
  <si>
    <t>Live Music</t>
  </si>
  <si>
    <t>Recorded Music</t>
  </si>
  <si>
    <t>Please select the Premises from the drop down</t>
  </si>
  <si>
    <t>Licence No</t>
  </si>
  <si>
    <t>DPS Name</t>
  </si>
  <si>
    <t>Holder</t>
  </si>
  <si>
    <t>Ashley Henry Pelton</t>
  </si>
  <si>
    <t>Jennifer A Noble</t>
  </si>
  <si>
    <t>N/A</t>
  </si>
  <si>
    <t>Kamuran Babahan</t>
  </si>
  <si>
    <t>Lee David Carter</t>
  </si>
  <si>
    <t>Hawthorn Leisure (Mantle) Ltd</t>
  </si>
  <si>
    <t>Yose Leonardo Nobrega</t>
  </si>
  <si>
    <t>Craig S Loxton</t>
  </si>
  <si>
    <t>Apton Hall Events Ltd</t>
  </si>
  <si>
    <t>Asda Stores Ltd</t>
  </si>
  <si>
    <t>Anthony William Allan</t>
  </si>
  <si>
    <t>Anthony Allan</t>
  </si>
  <si>
    <t>Margaret Maria Jones</t>
  </si>
  <si>
    <t>Athenaeum Club Ltd</t>
  </si>
  <si>
    <t>Jyotiben Kaushik Patel</t>
  </si>
  <si>
    <t>B &amp; M Retail Ltd</t>
  </si>
  <si>
    <t>Michael Brown</t>
  </si>
  <si>
    <t>Plan 64 Ltd</t>
  </si>
  <si>
    <t>Ivan King</t>
  </si>
  <si>
    <t>Michael Sutton</t>
  </si>
  <si>
    <t>The Taste Experience Limited</t>
  </si>
  <si>
    <t>Ugur Sonmez</t>
  </si>
  <si>
    <t>Mr Murat Gelmen</t>
  </si>
  <si>
    <t>Spirit Pub Company (Services) Ltd</t>
  </si>
  <si>
    <t>Mohan Paramanandam</t>
  </si>
  <si>
    <t>Prashantkumar Patel</t>
  </si>
  <si>
    <t>Julie Hubbard</t>
  </si>
  <si>
    <t>CJ's Bowling Ltd</t>
  </si>
  <si>
    <t>Paul Alston</t>
  </si>
  <si>
    <t>Café 2016 Ltd</t>
  </si>
  <si>
    <t>Sinan Osku</t>
  </si>
  <si>
    <t>Spirit Pub Company (Leased) Ltd</t>
  </si>
  <si>
    <t>Ken Todd</t>
  </si>
  <si>
    <t>Trust Inns Ltd</t>
  </si>
  <si>
    <t>Visvalingam Chandrakumar</t>
  </si>
  <si>
    <t>Huseyin Yuksel</t>
  </si>
  <si>
    <t>David Laurence Clark</t>
  </si>
  <si>
    <t>David Clark</t>
  </si>
  <si>
    <t>Elizabeth Holden</t>
  </si>
  <si>
    <t>Robert Hewett</t>
  </si>
  <si>
    <t>Fusion Lifestyle</t>
  </si>
  <si>
    <t>Aron Patrick Playford</t>
  </si>
  <si>
    <t>Co-operative Group Food Ltd</t>
  </si>
  <si>
    <t>Chelmsford Star Co-op</t>
  </si>
  <si>
    <t>David Low</t>
  </si>
  <si>
    <t>Co operative Group  Food Ltd</t>
  </si>
  <si>
    <t>Gillian Cliare Fautley</t>
  </si>
  <si>
    <t>GILLIAN FAUTLEY</t>
  </si>
  <si>
    <t>Jenifer Osborne</t>
  </si>
  <si>
    <t>Helen Vincent Cole</t>
  </si>
  <si>
    <t>Devakumaran Kanthiah</t>
  </si>
  <si>
    <t>Joe Sloan</t>
  </si>
  <si>
    <t>Eighty Eight Mens Hair</t>
  </si>
  <si>
    <t>Brian Lakey COZENS</t>
  </si>
  <si>
    <t>Brian Lakey COZENS and Jill Patricia COZENS</t>
  </si>
  <si>
    <t>John Christopher Harmon</t>
  </si>
  <si>
    <t>Mr John Christopher Harmon &amp; Mrs Janet Susan Harmon</t>
  </si>
  <si>
    <t>Michael Egan</t>
  </si>
  <si>
    <t>Grange Community Association</t>
  </si>
  <si>
    <t>Great Wakering Rovers FC Social Club</t>
  </si>
  <si>
    <t>Kwok Hong CHEUNG</t>
  </si>
  <si>
    <t>Kwok Hong Cheung &amp; Chi Fai Chan</t>
  </si>
  <si>
    <t>Mr Thiruginanasampanthamoorthy  SELVANTHIRAMOORTHY</t>
  </si>
  <si>
    <t>Mr Thiruginanasampanthamoorthy &amp; Mrs Priyatharsini SELVANTHIRAMOORTHY</t>
  </si>
  <si>
    <t>Alpaben Pankajkumar Kathiriya</t>
  </si>
  <si>
    <t>Mitchell &amp; Butlers Leisure Retail Limited</t>
  </si>
  <si>
    <t>Hockley Bowls Club</t>
  </si>
  <si>
    <t>Hockley Community Centre Association</t>
  </si>
  <si>
    <t>Meltem Kupeli</t>
  </si>
  <si>
    <t>Sharon Lesley Longshaw</t>
  </si>
  <si>
    <t xml:space="preserve">Rochford District Council </t>
  </si>
  <si>
    <t>T J Morris Ltd t/a Home Bargains</t>
  </si>
  <si>
    <t>Nickola Hood</t>
  </si>
  <si>
    <t>Hullbridge Sports &amp; Social Club</t>
  </si>
  <si>
    <t>Kelly Lampard</t>
  </si>
  <si>
    <t>Hullbridge Community Association Social Club</t>
  </si>
  <si>
    <t>John Charles Buckfield</t>
  </si>
  <si>
    <t>John Charles &amp; Tony John Buckfield</t>
  </si>
  <si>
    <t>Iceland Foods Ltd</t>
  </si>
  <si>
    <t>JIGNESHKUMAR PATEL</t>
  </si>
  <si>
    <t>Jasitha Magendran</t>
  </si>
  <si>
    <t>Kumarasamy Sivabalan</t>
  </si>
  <si>
    <t>Paul Birrell</t>
  </si>
  <si>
    <t>Kings Fish Restaurant Limited</t>
  </si>
  <si>
    <t>Erion Shella</t>
  </si>
  <si>
    <t>La Romantica Ltd</t>
  </si>
  <si>
    <t>Kanapathippiuai Ganeshamoorthy</t>
  </si>
  <si>
    <t>Mrs Vijayaluxmy Kugathas</t>
  </si>
  <si>
    <t>Makro Self Service Wholesalers</t>
  </si>
  <si>
    <t>Mohammed Abid Hussain</t>
  </si>
  <si>
    <t>Mark Worship</t>
  </si>
  <si>
    <t>Marco’s Bar Ltd</t>
  </si>
  <si>
    <t>Hayley Wisbey</t>
  </si>
  <si>
    <t>Oliver David Barke</t>
  </si>
  <si>
    <t>Marks and Spencer</t>
  </si>
  <si>
    <t>Lisa Anderson</t>
  </si>
  <si>
    <t>Punch Partnerships (PTL) Limited</t>
  </si>
  <si>
    <t>Matthew Guiness Pearce</t>
  </si>
  <si>
    <t>Ronald</t>
  </si>
  <si>
    <t>Anwar Hussain</t>
  </si>
  <si>
    <t>Ashik Mohammed &amp; Anwar Hussain</t>
  </si>
  <si>
    <t>Mr Faisal Choudhury</t>
  </si>
  <si>
    <t>Monsoon UK Ltd</t>
  </si>
  <si>
    <t>Necati Ilhan</t>
  </si>
  <si>
    <t>Kailasapillai Sivathasan</t>
  </si>
  <si>
    <t>Jay Retail Ltd</t>
  </si>
  <si>
    <t>Stefan Blazhev</t>
  </si>
  <si>
    <t>Old Parish Rooms Ltd</t>
  </si>
  <si>
    <t>Paul Benton</t>
  </si>
  <si>
    <t>One Stop Stores Ltd</t>
  </si>
  <si>
    <t>Simon Matthews</t>
  </si>
  <si>
    <t>DSGB Enterprises Ltd</t>
  </si>
  <si>
    <t>Hekuran Spaho</t>
  </si>
  <si>
    <t>Gambero D'Oro Ltd</t>
  </si>
  <si>
    <t>Sheril Jane Morris</t>
  </si>
  <si>
    <t>Greene King Brewing &amp; Retailing Limited</t>
  </si>
  <si>
    <t>Kevin Horne</t>
  </si>
  <si>
    <t>Teland Ltd</t>
  </si>
  <si>
    <t>Lois Amanda Parker</t>
  </si>
  <si>
    <t>Mark Kenneth Oliver</t>
  </si>
  <si>
    <t>Rayleigh Bowls Club</t>
  </si>
  <si>
    <t>Yilmaz Altun</t>
  </si>
  <si>
    <t>Altun Belgin</t>
  </si>
  <si>
    <t>John David Smth</t>
  </si>
  <si>
    <t>John David Smith</t>
  </si>
  <si>
    <t>Mitchells and Butlers Leisure Retail Ltd</t>
  </si>
  <si>
    <t>Shelim Uddin</t>
  </si>
  <si>
    <t>Spice Dream Limited</t>
  </si>
  <si>
    <t>Garrett Hosptiality Ltd</t>
  </si>
  <si>
    <t>Wayne Mahan</t>
  </si>
  <si>
    <t>Rochford Hundred Golf Club Ltd</t>
  </si>
  <si>
    <t>Mr Ramkumar Rajemarks Sarwesvaran</t>
  </si>
  <si>
    <t>Mr Vihayabavan Arumugam</t>
  </si>
  <si>
    <t>David Robert Plummer</t>
  </si>
  <si>
    <t>Rochford Town Sports &amp; Social ClubRochford Town Sports &amp; Social Club</t>
  </si>
  <si>
    <t>WETHERSPOON PLC</t>
  </si>
  <si>
    <t>Rollacity</t>
  </si>
  <si>
    <t>Victoria Burton</t>
  </si>
  <si>
    <t>Andrea Gorman</t>
  </si>
  <si>
    <t>Camilla Baker</t>
  </si>
  <si>
    <t>Chulani Satis Perera</t>
  </si>
  <si>
    <t>Lee Carter</t>
  </si>
  <si>
    <t>David Richard Carter</t>
  </si>
  <si>
    <t>Mohammed Jubair Hussain</t>
  </si>
  <si>
    <t>Ruksana Hussain</t>
  </si>
  <si>
    <t>Sainsbury Supermarkets Ltd</t>
  </si>
  <si>
    <t>John Paul Stanton</t>
  </si>
  <si>
    <t>Sainsbury's Supermarket Ltd</t>
  </si>
  <si>
    <t>MILES BURRAGE</t>
  </si>
  <si>
    <t>Rose and Crown ‘Rochford’ Limited</t>
  </si>
  <si>
    <t>Abdul Hamid</t>
  </si>
  <si>
    <t>Miuhammad Abdul Kadir</t>
  </si>
  <si>
    <t>Glumti Ltd</t>
  </si>
  <si>
    <t>Andreas Stavrinides</t>
  </si>
  <si>
    <t>Travelforce Ltd</t>
  </si>
  <si>
    <t>Mark Hale</t>
  </si>
  <si>
    <t>Robert Arthur Potter</t>
  </si>
  <si>
    <t>Southend Masonic Centre Ltd</t>
  </si>
  <si>
    <t>Fergus Claydon</t>
  </si>
  <si>
    <t>Mitchells ·&amp; Butler</t>
  </si>
  <si>
    <t>Kiritbhai Patel</t>
  </si>
  <si>
    <t>Russell Best</t>
  </si>
  <si>
    <t>Carl Watson</t>
  </si>
  <si>
    <t>SIVAKUMAR KARUPPIYA</t>
  </si>
  <si>
    <t>Memet Ali Kior</t>
  </si>
  <si>
    <t>Oliver Tabor</t>
  </si>
  <si>
    <t>Tabor Farm Ltd</t>
  </si>
  <si>
    <t>Mohammed Ashik</t>
  </si>
  <si>
    <t>Tesco Stores Ltd</t>
  </si>
  <si>
    <t xml:space="preserve">Adam Hall </t>
  </si>
  <si>
    <t xml:space="preserve">The Altgrain Co Ltd </t>
  </si>
  <si>
    <t>Gillian Esme KEDDIE</t>
  </si>
  <si>
    <t>Kurtis Simon Back</t>
  </si>
  <si>
    <t>Toomey (Southend) Ltd</t>
  </si>
  <si>
    <t>Adam Graham Crane</t>
  </si>
  <si>
    <t>Greene King Retailing Ltd</t>
  </si>
  <si>
    <t>Emre Kars</t>
  </si>
  <si>
    <t>Dhiru Patel Patel</t>
  </si>
  <si>
    <t>Dhiru Patel Patel and Pallvika Patel</t>
  </si>
  <si>
    <t>Stuart Mackaness</t>
  </si>
  <si>
    <t>Westcliff Rugby Football Club Ltd</t>
  </si>
  <si>
    <t>Neil Smith</t>
  </si>
  <si>
    <t>White Hart Inn Hockley Ltd</t>
  </si>
  <si>
    <t>marston's PLC</t>
  </si>
  <si>
    <t>FISH 4 U</t>
  </si>
  <si>
    <t>HAZEL MEZE GRILL</t>
  </si>
  <si>
    <t>RYAN HOUSE</t>
  </si>
  <si>
    <t>THE LAUGHING PEAR</t>
  </si>
  <si>
    <t>VINTAGE OFF LICENCE</t>
  </si>
  <si>
    <t>RAYLEIGH SF CONNECT (BP OIL)</t>
  </si>
  <si>
    <t xml:space="preserve">SCOTTS KITCHEN </t>
  </si>
  <si>
    <t>20/00512/LAPRE</t>
  </si>
  <si>
    <t>20/00513/LAPRE</t>
  </si>
  <si>
    <t>21/00519/LAPRE</t>
  </si>
  <si>
    <t>21/00517/LAPRE</t>
  </si>
  <si>
    <t>21/00518/LAPRE</t>
  </si>
  <si>
    <t>10 NORTH STREET</t>
  </si>
  <si>
    <t>28 High Street</t>
  </si>
  <si>
    <t>18-19 Aviation Way</t>
  </si>
  <si>
    <t>105 LONDON ROAD</t>
  </si>
  <si>
    <t>Gary Stewart</t>
  </si>
  <si>
    <t>Rontec Watford Limited</t>
  </si>
  <si>
    <t>Amelia Coppins</t>
  </si>
  <si>
    <t>Paul Robert Williams</t>
  </si>
  <si>
    <t>Star Pubs &amp; Bars Ltd</t>
  </si>
  <si>
    <t>Lesley Pettifer</t>
  </si>
  <si>
    <t>Pritesh Kumar Patel</t>
  </si>
  <si>
    <t>Prezzo Trading Ltd</t>
  </si>
  <si>
    <t>Sean Munro</t>
  </si>
  <si>
    <t>Neil Ryan</t>
  </si>
  <si>
    <t>Scott Bird</t>
  </si>
  <si>
    <t>Katie Deane</t>
  </si>
  <si>
    <t>SS5 5DA</t>
  </si>
  <si>
    <t>MORLEY TEA ROOMS</t>
  </si>
  <si>
    <t>15/00556/LAPRE</t>
  </si>
  <si>
    <t>SOUTHEND ROAD</t>
  </si>
  <si>
    <t>THE LAKES STAMBRIDGE FISHERIES</t>
  </si>
  <si>
    <t>21/00521/LAPRE</t>
  </si>
  <si>
    <t xml:space="preserve">PUBLIC SPACE	</t>
  </si>
  <si>
    <t>FREIGHT HOUSE</t>
  </si>
  <si>
    <t>05/00675/LAPRE</t>
  </si>
  <si>
    <t>Suspended</t>
  </si>
  <si>
    <t>BASEJUMP</t>
  </si>
  <si>
    <t>17/00766/LAPRE</t>
  </si>
  <si>
    <t>26a BROOK ROAD</t>
  </si>
  <si>
    <t>SS6 7XL</t>
  </si>
  <si>
    <t>ROCHFORD BOWLS CLUB</t>
  </si>
  <si>
    <t>05/00448/LACLU</t>
  </si>
  <si>
    <t>RECREATION GROUND</t>
  </si>
  <si>
    <t>SS4 1JS</t>
  </si>
  <si>
    <t>PREMIER LOCAL EXPRESS</t>
  </si>
  <si>
    <t>05/00323/LAPRE</t>
  </si>
  <si>
    <t>86 THE CHASE</t>
  </si>
  <si>
    <t>Last Updated</t>
  </si>
  <si>
    <t>22/00532/LAPRE</t>
  </si>
  <si>
    <t>42-46 Eastwood Road</t>
  </si>
  <si>
    <t>LOWER BARN FARM</t>
  </si>
  <si>
    <t>LONDON RD</t>
  </si>
  <si>
    <t>22/00526/LAPRE</t>
  </si>
  <si>
    <t>96 HIGH STREET</t>
  </si>
  <si>
    <t>22/00535/LAPRE</t>
  </si>
  <si>
    <t>4 ROCHE CLOSE</t>
  </si>
  <si>
    <t>SS4 1PX</t>
  </si>
  <si>
    <t>WONKY WILLY'S LTD</t>
  </si>
  <si>
    <t>22/00525/LAPRE</t>
  </si>
  <si>
    <t>9 Hilltop Close</t>
  </si>
  <si>
    <t>SS5 7TD</t>
  </si>
  <si>
    <t>THE SQUARE COFFEE CO.</t>
  </si>
  <si>
    <t>21/00524/LAPRE</t>
  </si>
  <si>
    <t>8 West Street</t>
  </si>
  <si>
    <t>HOPS OFF LICENCE</t>
  </si>
  <si>
    <t>22/00529/LAPRE</t>
  </si>
  <si>
    <t>68 Little Wakering Road</t>
  </si>
  <si>
    <t>Southend</t>
  </si>
  <si>
    <t>SS3 0JH</t>
  </si>
  <si>
    <t>NEWSFLASH NEWSAGENTS LIMITED</t>
  </si>
  <si>
    <t>22/00528/LAPRE</t>
  </si>
  <si>
    <t>161 High Street</t>
  </si>
  <si>
    <t>CRAFTWERK</t>
  </si>
  <si>
    <t>22/00531/LAPRE</t>
  </si>
  <si>
    <t>SS6 7HY</t>
  </si>
  <si>
    <t>22/00533/LAPRE</t>
  </si>
  <si>
    <t>Oakman Group Ltd</t>
  </si>
  <si>
    <t>Damien Lee Dawson</t>
  </si>
  <si>
    <t>Greene King</t>
  </si>
  <si>
    <t>Paul Horwood</t>
  </si>
  <si>
    <t>Base Jump London Ltd</t>
  </si>
  <si>
    <t>RedCat Retail Pubs Limited</t>
  </si>
  <si>
    <t>James Turner</t>
  </si>
  <si>
    <t>Benjamin Stubbs</t>
  </si>
  <si>
    <t>Stephen Reynolds</t>
  </si>
  <si>
    <t>Craftwerk Beers Limited</t>
  </si>
  <si>
    <t>Fusion Life Style</t>
  </si>
  <si>
    <t>Jai Patel</t>
  </si>
  <si>
    <t>James Kenneth Johnson</t>
  </si>
  <si>
    <t>Sarah Jane Wiseman</t>
  </si>
  <si>
    <t>Paula Causer</t>
  </si>
  <si>
    <t>Peter Shipp</t>
  </si>
  <si>
    <t>Morley Nurseries (Wakering) Ltd</t>
  </si>
  <si>
    <t>Sonelben Kiritbhai Patel</t>
  </si>
  <si>
    <t>Newsflash Newsagent Limited</t>
  </si>
  <si>
    <t>Wendy Deer</t>
  </si>
  <si>
    <t>One Stop Stores Limited</t>
  </si>
  <si>
    <t>Not applicable</t>
  </si>
  <si>
    <t>Zeeshan Uzzaman Safvi</t>
  </si>
  <si>
    <t>Niranjana Bakthedevan</t>
  </si>
  <si>
    <t>Tom Dixon</t>
  </si>
  <si>
    <t>Tesco Stores Limited</t>
  </si>
  <si>
    <t>Andrew Conroy</t>
  </si>
  <si>
    <t>Andrew Conroy and Amanda Conroy</t>
  </si>
  <si>
    <t>Jaimie Bush</t>
  </si>
  <si>
    <t>The Square Coffee Co. Limited</t>
  </si>
  <si>
    <t>Serena Wallis</t>
  </si>
  <si>
    <t>Wallis Coffee Shop Ltd</t>
  </si>
  <si>
    <t>Stephen Pearce</t>
  </si>
  <si>
    <t>William Smith</t>
  </si>
  <si>
    <t>AMPHORA</t>
  </si>
  <si>
    <t>STEVEN PHILIP PEGG</t>
  </si>
  <si>
    <t>Steven Pegg &amp; Paula Pegg</t>
  </si>
  <si>
    <t>MICHAEL GOODCHILD</t>
  </si>
  <si>
    <t>Ashingdon Road Post Office</t>
  </si>
  <si>
    <t>23/00547/LAPRE</t>
  </si>
  <si>
    <t>Anilkumar Ratilal Godhani</t>
  </si>
  <si>
    <t>Rajeshkumar Patel</t>
  </si>
  <si>
    <t>Tauqir Ali</t>
  </si>
  <si>
    <t>BOX TREE NURSERY</t>
  </si>
  <si>
    <t>23/00546/LAPRE</t>
  </si>
  <si>
    <t>Victoria Charlotte Paveley</t>
  </si>
  <si>
    <t>VIctoria Paveley</t>
  </si>
  <si>
    <t>BROCK'S CORNER</t>
  </si>
  <si>
    <t>Jodie Sharp</t>
  </si>
  <si>
    <t>Badgers Den (care) Limited</t>
  </si>
  <si>
    <t>Adam Stone</t>
  </si>
  <si>
    <t>Nuh Akar</t>
  </si>
  <si>
    <t>Akar Nuh</t>
  </si>
  <si>
    <t>CHERRY LANE GARDEN CENTRE</t>
  </si>
  <si>
    <t>23/00542/LAPRE</t>
  </si>
  <si>
    <t>Andrew Jermy</t>
  </si>
  <si>
    <t>QD Commercial Group Holdings</t>
  </si>
  <si>
    <t>Liam Brace</t>
  </si>
  <si>
    <t>Ashley Lansley</t>
  </si>
  <si>
    <t>Paul Mangan</t>
  </si>
  <si>
    <t>Mehulkumar Mansukhbhai Raiyani</t>
  </si>
  <si>
    <t>Himanshu H Gajera</t>
  </si>
  <si>
    <t>22/00539/LAPRE</t>
  </si>
  <si>
    <t>John F Smith</t>
  </si>
  <si>
    <t>CROUCH VALLEY SHOWGROUND</t>
  </si>
  <si>
    <t>22/00541/LAPRE</t>
  </si>
  <si>
    <t>Thabani Tshuma</t>
  </si>
  <si>
    <t>Jeffrey Daniel</t>
  </si>
  <si>
    <t>CURSED</t>
  </si>
  <si>
    <t>24/00554/LAPRE</t>
  </si>
  <si>
    <t>Lisa Calvert</t>
  </si>
  <si>
    <t>ESSEX EXPRESS</t>
  </si>
  <si>
    <t>Ferhat Ozkan</t>
  </si>
  <si>
    <t>Paul Robert WIlliams &amp; Richard John Chapman</t>
  </si>
  <si>
    <t>Ei Group Ltd</t>
  </si>
  <si>
    <t>Sampath Ahthippalayam Kesavan</t>
  </si>
  <si>
    <t>VTRS Services Limited</t>
  </si>
  <si>
    <t xml:space="preserve">Martin Jones </t>
  </si>
  <si>
    <t>Tara Saunders</t>
  </si>
  <si>
    <t>ANARGYROS CHOUNTITA</t>
  </si>
  <si>
    <t>Wellington Pub Company - Note of Interest</t>
  </si>
  <si>
    <t>Lee James Dawson</t>
  </si>
  <si>
    <t>LONDIS - HAWKWELL</t>
  </si>
  <si>
    <t>LOVELY LIBBYS</t>
  </si>
  <si>
    <t>Nicholas J Macleanan</t>
  </si>
  <si>
    <t>MARKET WEST COFFEE</t>
  </si>
  <si>
    <t>24/00555/LAPRE</t>
  </si>
  <si>
    <t>Andrew Barker</t>
  </si>
  <si>
    <t>MARKET WEST COFFEE LTD</t>
  </si>
  <si>
    <t>Gemma Murphy</t>
  </si>
  <si>
    <t>Tony Paul Robertson</t>
  </si>
  <si>
    <t>Rochford District Council</t>
  </si>
  <si>
    <t>MORRISONS DAILY</t>
  </si>
  <si>
    <t>Jason Lee Bowers</t>
  </si>
  <si>
    <t>ALLIANCE HOLDINGS PROPERTY LIMITED</t>
  </si>
  <si>
    <t>NATALIE ELLEN COLLINS</t>
  </si>
  <si>
    <t>Charles Edmunds</t>
  </si>
  <si>
    <t>PizzaExpress Limited</t>
  </si>
  <si>
    <t>POTASH GARDEN CENTRE</t>
  </si>
  <si>
    <t>22/00540/LAPRE</t>
  </si>
  <si>
    <t>Simon Copeman</t>
  </si>
  <si>
    <t>SJ &amp; RG COPEMAN (RETAIL) LTD</t>
  </si>
  <si>
    <t>Belinda Gardner</t>
  </si>
  <si>
    <t>QD STORES</t>
  </si>
  <si>
    <t>23/00549/LAPRE</t>
  </si>
  <si>
    <t>QD Commercial Group Holdings Ltd</t>
  </si>
  <si>
    <t>NONE AS CLUB CERTIFICATE</t>
  </si>
  <si>
    <t>Shakira Rajkumar</t>
  </si>
  <si>
    <t>Jack Ransome</t>
  </si>
  <si>
    <t>Mark William Fisher</t>
  </si>
  <si>
    <t>ROCHFORD RUGBY CLUB</t>
  </si>
  <si>
    <t>23/00545/LAPRE</t>
  </si>
  <si>
    <t>Adrian Betchley</t>
  </si>
  <si>
    <t>ROCHFORD HUNDRED RUGBY CLUB</t>
  </si>
  <si>
    <t>Laura Shaw</t>
  </si>
  <si>
    <t>James Nicholas Sinclair</t>
  </si>
  <si>
    <t>David Peter Thomas</t>
  </si>
  <si>
    <t>Hannah Bars</t>
  </si>
  <si>
    <t>SHAHIE AKASH</t>
  </si>
  <si>
    <t>23/00543/LAPRE</t>
  </si>
  <si>
    <t>Kalid Miah</t>
  </si>
  <si>
    <t>Mokbul Ali</t>
  </si>
  <si>
    <t>Jamil Amjad</t>
  </si>
  <si>
    <t>Shell UK Oil Products Ltd</t>
  </si>
  <si>
    <t>SPAR -  ROCHFORD</t>
  </si>
  <si>
    <t>Anomila Richards</t>
  </si>
  <si>
    <t>Mary Mcnaught</t>
  </si>
  <si>
    <t>Victoria Turner</t>
  </si>
  <si>
    <t>THE PUNCHBOWL INN</t>
  </si>
  <si>
    <t>23/00550/LAPRE</t>
  </si>
  <si>
    <t>Sally Wright</t>
  </si>
  <si>
    <t>PUNCHBOWL PAGLESHAM LIMITED</t>
  </si>
  <si>
    <t>Clive Jeffrey Moseley</t>
  </si>
  <si>
    <t>Bahattin Yilmaz</t>
  </si>
  <si>
    <t>URBAN LOUNGE</t>
  </si>
  <si>
    <t>Kirk Andrew Upton</t>
  </si>
  <si>
    <t>VIEW GARDEN CENTRE</t>
  </si>
  <si>
    <t>23/00544/LAPRE</t>
  </si>
  <si>
    <t>Daniel Collins</t>
  </si>
  <si>
    <t>Huseyin Gok</t>
  </si>
  <si>
    <t>Serdal Gok</t>
  </si>
  <si>
    <t>Lorraine Carroll</t>
  </si>
  <si>
    <t>Cherrelle Bradley</t>
  </si>
  <si>
    <t>Hockley</t>
  </si>
  <si>
    <t>Band</t>
  </si>
  <si>
    <t>B</t>
  </si>
  <si>
    <t>C</t>
  </si>
  <si>
    <t>D</t>
  </si>
  <si>
    <t>E</t>
  </si>
  <si>
    <t>O</t>
  </si>
  <si>
    <t>A</t>
  </si>
  <si>
    <t>24/00558/LAPRE</t>
  </si>
  <si>
    <t>Chelmsford Road</t>
  </si>
  <si>
    <t>Rawreth</t>
  </si>
  <si>
    <t>SS11 8SJ</t>
  </si>
  <si>
    <t xml:space="preserve">FLORIST 	</t>
  </si>
  <si>
    <t>Beeches Road</t>
  </si>
  <si>
    <t>SS11 8TG</t>
  </si>
  <si>
    <t>05/00275/LAPRE</t>
  </si>
  <si>
    <t>241 HIGH STREET</t>
  </si>
  <si>
    <t>A1245</t>
  </si>
  <si>
    <t>SS6 7FQ</t>
  </si>
  <si>
    <t>33 Eastwood Road</t>
  </si>
  <si>
    <t>9 Main Road</t>
  </si>
  <si>
    <t>Hawkwell</t>
  </si>
  <si>
    <t>SS5 4JN</t>
  </si>
  <si>
    <t>24/00559/LAPRE</t>
  </si>
  <si>
    <t>THE CORK DORK</t>
  </si>
  <si>
    <t>16 HIGH STREET</t>
  </si>
  <si>
    <t>110a HIGH STREET</t>
  </si>
  <si>
    <t>CROWN HILL</t>
  </si>
  <si>
    <t>66-72 HIGH STREET</t>
  </si>
  <si>
    <t>A127 / A1245</t>
  </si>
  <si>
    <t>509 Ashingdon Road</t>
  </si>
  <si>
    <t>Ashingdon</t>
  </si>
  <si>
    <t>SS5 5LE</t>
  </si>
  <si>
    <t>CHURCHEND</t>
  </si>
  <si>
    <t>SS4 2DP</t>
  </si>
  <si>
    <t>23/00551/LAPRE</t>
  </si>
  <si>
    <t>L'ANCORA RESTAURANT LTD</t>
  </si>
  <si>
    <t>3 WEST STREET</t>
  </si>
  <si>
    <t>24/00557/LAPRE</t>
  </si>
  <si>
    <t>Pending</t>
  </si>
  <si>
    <t>24/00561/LAPRE</t>
  </si>
  <si>
    <t>SCOTTS OF SOUTHEND</t>
  </si>
  <si>
    <t>PENDING</t>
  </si>
  <si>
    <t>24/00562/LAPRE</t>
  </si>
  <si>
    <t>Great Wheatley Vineyard Ltd</t>
  </si>
  <si>
    <t>Great Wheatley Farm</t>
  </si>
  <si>
    <t>Great Wheatley Rd</t>
  </si>
  <si>
    <t>SS6 7AR</t>
  </si>
  <si>
    <t>24/00563/LAPRE</t>
  </si>
  <si>
    <t>THE LOUNGE</t>
  </si>
  <si>
    <t>63-65 HIGH STREET</t>
  </si>
  <si>
    <t>SS6 7EL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</si>
</sst>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0"/>
      <color theme="1"/>
      <name val="Aptos Display"/>
      <family val="2"/>
    </font>
    <font>
      <sz val="11"/>
      <color theme="1"/>
      <name val="Aptos Display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0" fillId="33" borderId="0" xfId="0" applyFill="1"/>
    <xf numFmtId="0" fontId="18" fillId="33" borderId="0" xfId="0" applyFont="1" applyFill="1"/>
    <xf numFmtId="0" fontId="0" fillId="33" borderId="16" xfId="0" applyFill="1" applyBorder="1"/>
    <xf numFmtId="0" fontId="0" fillId="33" borderId="18" xfId="0" applyFill="1" applyBorder="1"/>
    <xf numFmtId="0" fontId="0" fillId="33" borderId="19" xfId="0" applyFill="1" applyBorder="1"/>
    <xf numFmtId="14" fontId="17" fillId="33" borderId="0" xfId="0" applyNumberFormat="1" applyFont="1" applyFill="1"/>
    <xf numFmtId="0" fontId="14" fillId="33" borderId="0" xfId="0" applyFont="1" applyFill="1"/>
    <xf numFmtId="0" fontId="14" fillId="33" borderId="17" xfId="0" applyFont="1" applyFill="1" applyBorder="1"/>
    <xf numFmtId="0" fontId="14" fillId="33" borderId="20" xfId="0" applyFont="1" applyFill="1" applyBorder="1"/>
    <xf numFmtId="0" fontId="17" fillId="33" borderId="0" xfId="0" applyFont="1" applyFill="1"/>
    <xf numFmtId="0" fontId="26" fillId="33" borderId="0" xfId="0" applyFont="1" applyFill="1"/>
    <xf numFmtId="14" fontId="26" fillId="33" borderId="0" xfId="0" applyNumberFormat="1" applyFont="1" applyFill="1"/>
    <xf numFmtId="0" fontId="27" fillId="0" borderId="0" xfId="0" applyFont="1"/>
    <xf numFmtId="0" fontId="28" fillId="0" borderId="0" xfId="0" applyFont="1"/>
    <xf numFmtId="0" fontId="18" fillId="33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2" fillId="35" borderId="13" xfId="0" applyFont="1" applyFill="1" applyBorder="1" applyAlignment="1">
      <alignment horizontal="center"/>
    </xf>
    <xf numFmtId="0" fontId="22" fillId="35" borderId="14" xfId="0" applyFont="1" applyFill="1" applyBorder="1" applyAlignment="1">
      <alignment horizontal="center"/>
    </xf>
    <xf numFmtId="0" fontId="22" fillId="35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18" fillId="36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34" borderId="11" xfId="0" applyFont="1" applyFill="1" applyBorder="1" applyAlignment="1" applyProtection="1">
      <alignment horizontal="center"/>
      <protection locked="0"/>
    </xf>
    <xf numFmtId="0" fontId="20" fillId="34" borderId="12" xfId="0" applyFont="1" applyFill="1" applyBorder="1" applyAlignment="1" applyProtection="1">
      <alignment horizontal="center"/>
      <protection locked="0"/>
    </xf>
    <xf numFmtId="0" fontId="21" fillId="35" borderId="0" xfId="0" applyFont="1" applyFill="1" applyAlignment="1">
      <alignment horizontal="center"/>
    </xf>
    <xf numFmtId="0" fontId="20" fillId="36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4" borderId="21" xfId="0" applyFont="1" applyFill="1" applyBorder="1" applyAlignment="1">
      <alignment horizontal="center"/>
    </xf>
    <xf numFmtId="0" fontId="25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0</xdr:row>
      <xdr:rowOff>167640</xdr:rowOff>
    </xdr:from>
    <xdr:to>
      <xdr:col>10</xdr:col>
      <xdr:colOff>558338</xdr:colOff>
      <xdr:row>6</xdr:row>
      <xdr:rowOff>151015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A34BB7-B49C-43FF-B004-F9B999D18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060" y="167640"/>
          <a:ext cx="2859578" cy="1080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45"/>
  <sheetViews>
    <sheetView tabSelected="1" zoomScale="90" zoomScaleNormal="90" workbookViewId="0">
      <selection activeCell="H10" sqref="H10:O10"/>
    </sheetView>
  </sheetViews>
  <sheetFormatPr defaultColWidth="8.85546875" defaultRowHeight="15" x14ac:dyDescent="0.25"/>
  <cols>
    <col min="1" max="2" width="8.85546875" style="1"/>
    <col min="3" max="3" width="4.7109375" style="1" customWidth="1"/>
    <col min="4" max="7" width="8.85546875" style="1"/>
    <col min="8" max="8" width="10.28515625" style="1" customWidth="1"/>
    <col min="9" max="12" width="8.85546875" style="1"/>
    <col min="13" max="13" width="10.140625" style="1" bestFit="1" customWidth="1"/>
    <col min="14" max="14" width="11.28515625" style="1" bestFit="1" customWidth="1"/>
    <col min="15" max="15" width="8.85546875" style="1"/>
    <col min="16" max="16" width="4.140625" style="7" customWidth="1"/>
    <col min="17" max="17" width="8.85546875" style="7"/>
    <col min="18" max="18" width="10.5703125" style="10" bestFit="1" customWidth="1"/>
    <col min="19" max="31" width="8.85546875" style="7"/>
    <col min="32" max="16384" width="8.85546875" style="1"/>
  </cols>
  <sheetData>
    <row r="1" spans="2:18" x14ac:dyDescent="0.25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R1" s="6">
        <f ca="1">TODAY()</f>
        <v>45555</v>
      </c>
    </row>
    <row r="3" spans="2:18" x14ac:dyDescent="0.25">
      <c r="M3" s="11" t="s">
        <v>1050</v>
      </c>
      <c r="N3" s="12">
        <v>45554</v>
      </c>
    </row>
    <row r="8" spans="2:18" ht="26.25" x14ac:dyDescent="0.4">
      <c r="C8" s="29" t="s">
        <v>789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8" ht="15.75" thickBot="1" x14ac:dyDescent="0.3"/>
    <row r="10" spans="2:18" ht="15.75" thickBot="1" x14ac:dyDescent="0.3">
      <c r="B10" s="35" t="s">
        <v>813</v>
      </c>
      <c r="C10" s="35"/>
      <c r="D10" s="35"/>
      <c r="E10" s="35"/>
      <c r="F10" s="35"/>
      <c r="G10" s="36"/>
      <c r="H10" s="31" t="s">
        <v>716</v>
      </c>
      <c r="I10" s="31"/>
      <c r="J10" s="31"/>
      <c r="K10" s="31"/>
      <c r="L10" s="31"/>
      <c r="M10" s="31"/>
      <c r="N10" s="31"/>
      <c r="O10" s="32"/>
    </row>
    <row r="13" spans="2:18" x14ac:dyDescent="0.25">
      <c r="C13" s="33" t="s">
        <v>792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2:18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8" x14ac:dyDescent="0.25">
      <c r="C15" s="15" t="s">
        <v>793</v>
      </c>
      <c r="D15" s="15"/>
      <c r="E15" s="15"/>
      <c r="F15" s="15"/>
      <c r="G15" s="15"/>
      <c r="H15" s="15"/>
      <c r="I15" s="34" t="str">
        <f>IF(H10="","",VLOOKUP(H10,People!A:B,2,FALSE))</f>
        <v>05/00480/LAPRE</v>
      </c>
      <c r="J15" s="34"/>
      <c r="K15" s="34"/>
      <c r="L15" s="34"/>
      <c r="M15" s="34"/>
      <c r="N15" s="34"/>
      <c r="O15" s="34"/>
    </row>
    <row r="16" spans="2:18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3:22" x14ac:dyDescent="0.25">
      <c r="C17" s="15" t="s">
        <v>797</v>
      </c>
      <c r="D17" s="15"/>
      <c r="E17" s="15"/>
      <c r="F17" s="15"/>
      <c r="G17" s="15"/>
      <c r="H17" s="15"/>
      <c r="I17" s="16" t="str">
        <f>VLOOKUP(I15,Data!B:AC,28,FALSE)</f>
        <v>PREMISES LICENCE</v>
      </c>
      <c r="J17" s="16"/>
      <c r="K17" s="16"/>
      <c r="L17" s="16"/>
      <c r="M17" s="16"/>
      <c r="N17" s="16"/>
      <c r="O17" s="16"/>
    </row>
    <row r="18" spans="3:22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3:22" x14ac:dyDescent="0.25">
      <c r="C19" s="15" t="s">
        <v>794</v>
      </c>
      <c r="D19" s="15"/>
      <c r="E19" s="15"/>
      <c r="F19" s="15"/>
      <c r="G19" s="15"/>
      <c r="H19" s="15"/>
      <c r="I19" s="16" t="str">
        <f>VLOOKUP(I15,Data!B:AC,27,FALSE)</f>
        <v>Active</v>
      </c>
      <c r="J19" s="16"/>
      <c r="K19" s="16"/>
      <c r="L19" s="16"/>
      <c r="M19" s="16"/>
      <c r="N19" s="16"/>
      <c r="O19" s="16"/>
    </row>
    <row r="20" spans="3:22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3:22" x14ac:dyDescent="0.25">
      <c r="C21" s="15" t="s">
        <v>795</v>
      </c>
      <c r="D21" s="15"/>
      <c r="E21" s="15"/>
      <c r="F21" s="15"/>
      <c r="G21" s="15"/>
      <c r="H21" s="15"/>
      <c r="I21" s="16" t="str">
        <f>H10</f>
        <v>SPREAD EAGLE</v>
      </c>
      <c r="J21" s="16"/>
      <c r="K21" s="16"/>
      <c r="L21" s="16"/>
      <c r="M21" s="16"/>
      <c r="N21" s="16"/>
      <c r="O21" s="16"/>
    </row>
    <row r="22" spans="3:22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22" ht="33" customHeight="1" x14ac:dyDescent="0.25">
      <c r="C23" s="15" t="s">
        <v>796</v>
      </c>
      <c r="D23" s="15"/>
      <c r="E23" s="15"/>
      <c r="F23" s="15"/>
      <c r="G23" s="15"/>
      <c r="H23" s="15"/>
      <c r="I23" s="28" t="str">
        <f>VLOOKUP(I15,Data!B:AD,29,FALSE)</f>
        <v>93 HIGH STREET RAYLEIGH ESSEX.SS6 7EJ</v>
      </c>
      <c r="J23" s="28"/>
      <c r="K23" s="28"/>
      <c r="L23" s="28"/>
      <c r="M23" s="28"/>
      <c r="N23" s="28"/>
      <c r="O23" s="28"/>
    </row>
    <row r="24" spans="3:2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3:22" ht="15.75" thickBot="1" x14ac:dyDescent="0.3"/>
    <row r="26" spans="3:22" ht="18" x14ac:dyDescent="0.25">
      <c r="C26" s="22" t="s">
        <v>799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</row>
    <row r="27" spans="3:22" ht="9.6" customHeight="1" x14ac:dyDescent="0.25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3:22" ht="18" x14ac:dyDescent="0.25">
      <c r="C28" s="3"/>
      <c r="D28" s="17" t="s">
        <v>802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8"/>
    </row>
    <row r="29" spans="3:22" x14ac:dyDescent="0.25">
      <c r="C29" s="3"/>
      <c r="D29" s="19" t="s">
        <v>804</v>
      </c>
      <c r="E29" s="19"/>
      <c r="F29" s="19"/>
      <c r="G29" s="19" t="s">
        <v>803</v>
      </c>
      <c r="H29" s="19"/>
      <c r="I29" s="19"/>
      <c r="J29" s="19" t="s">
        <v>805</v>
      </c>
      <c r="K29" s="19"/>
      <c r="L29" s="19"/>
      <c r="M29" s="19" t="s">
        <v>806</v>
      </c>
      <c r="N29" s="19"/>
      <c r="O29" s="19"/>
      <c r="P29" s="8"/>
    </row>
    <row r="30" spans="3:22" x14ac:dyDescent="0.25">
      <c r="C30" s="3"/>
      <c r="D30" s="20" t="str">
        <f>VLOOKUP($I$15,Data!$B:$AA,13,FALSE)</f>
        <v>N</v>
      </c>
      <c r="E30" s="20"/>
      <c r="F30" s="20"/>
      <c r="G30" s="20" t="str">
        <f>VLOOKUP($I$15,Data!$B:$AA,14,FALSE)</f>
        <v>N</v>
      </c>
      <c r="H30" s="20"/>
      <c r="I30" s="20"/>
      <c r="J30" s="20" t="str">
        <f>VLOOKUP($I$15,Data!$B:$AA,15,FALSE)</f>
        <v>Y</v>
      </c>
      <c r="K30" s="20"/>
      <c r="L30" s="20"/>
      <c r="M30" s="20" t="str">
        <f>VLOOKUP($I$15,Data!$B:$AA,16,FALSE)</f>
        <v>N</v>
      </c>
      <c r="N30" s="20"/>
      <c r="O30" s="20"/>
      <c r="P30" s="8"/>
    </row>
    <row r="31" spans="3:22" x14ac:dyDescent="0.25">
      <c r="C31" s="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8"/>
      <c r="S31" s="37"/>
      <c r="T31" s="37"/>
      <c r="U31" s="37"/>
      <c r="V31" s="37"/>
    </row>
    <row r="32" spans="3:22" ht="20.25" x14ac:dyDescent="0.3">
      <c r="C32" s="3"/>
      <c r="D32" s="18" t="s">
        <v>807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8"/>
    </row>
    <row r="33" spans="3:23" x14ac:dyDescent="0.25">
      <c r="C33" s="3"/>
      <c r="D33" s="19" t="s">
        <v>808</v>
      </c>
      <c r="E33" s="19"/>
      <c r="F33" s="19"/>
      <c r="G33" s="19" t="s">
        <v>809</v>
      </c>
      <c r="H33" s="19"/>
      <c r="I33" s="19"/>
      <c r="J33" s="19" t="s">
        <v>18</v>
      </c>
      <c r="K33" s="19"/>
      <c r="L33" s="19"/>
      <c r="M33" s="19" t="s">
        <v>19</v>
      </c>
      <c r="N33" s="19"/>
      <c r="O33" s="19"/>
      <c r="P33" s="8"/>
      <c r="T33" s="37"/>
      <c r="U33" s="37"/>
      <c r="V33" s="37"/>
      <c r="W33" s="37"/>
    </row>
    <row r="34" spans="3:23" x14ac:dyDescent="0.25">
      <c r="C34" s="3"/>
      <c r="D34" s="20" t="str">
        <f>VLOOKUP($I$15,Data!$B:$AA,17,FALSE)</f>
        <v>Y</v>
      </c>
      <c r="E34" s="20"/>
      <c r="F34" s="20"/>
      <c r="G34" s="20" t="str">
        <f>VLOOKUP($I$15,Data!$B:$AA,18,FALSE)</f>
        <v>Y</v>
      </c>
      <c r="H34" s="20"/>
      <c r="I34" s="20"/>
      <c r="J34" s="20">
        <f>VLOOKUP($I$15,Data!$B:$AA,19,FALSE)</f>
        <v>0</v>
      </c>
      <c r="K34" s="20"/>
      <c r="L34" s="20"/>
      <c r="M34" s="20">
        <f>VLOOKUP($I$15,Data!$B:$AA,20,FALSE)</f>
        <v>0</v>
      </c>
      <c r="N34" s="20"/>
      <c r="O34" s="20"/>
      <c r="P34" s="8"/>
    </row>
    <row r="35" spans="3:23" x14ac:dyDescent="0.25">
      <c r="C35" s="3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8"/>
    </row>
    <row r="36" spans="3:23" x14ac:dyDescent="0.25">
      <c r="C36" s="3"/>
      <c r="D36" s="19" t="s">
        <v>810</v>
      </c>
      <c r="E36" s="19"/>
      <c r="F36" s="19"/>
      <c r="G36" s="19" t="s">
        <v>21</v>
      </c>
      <c r="H36" s="19"/>
      <c r="I36" s="19"/>
      <c r="J36" s="19" t="s">
        <v>811</v>
      </c>
      <c r="K36" s="19"/>
      <c r="L36" s="19"/>
      <c r="M36" s="19" t="s">
        <v>812</v>
      </c>
      <c r="N36" s="19"/>
      <c r="O36" s="19"/>
      <c r="P36" s="8"/>
    </row>
    <row r="37" spans="3:23" x14ac:dyDescent="0.25">
      <c r="C37" s="3"/>
      <c r="D37" s="20" t="str">
        <f>VLOOKUP($I$15,Data!$B:$AA,21,FALSE)</f>
        <v>Y</v>
      </c>
      <c r="E37" s="20"/>
      <c r="F37" s="20"/>
      <c r="G37" s="20">
        <f>VLOOKUP($I$15,Data!$B:$AA,22,FALSE)</f>
        <v>0</v>
      </c>
      <c r="H37" s="20"/>
      <c r="I37" s="20"/>
      <c r="J37" s="20" t="str">
        <f>VLOOKUP($I$15,Data!$B:$AA,23,FALSE)</f>
        <v>Y</v>
      </c>
      <c r="K37" s="20"/>
      <c r="L37" s="20"/>
      <c r="M37" s="20" t="str">
        <f>VLOOKUP($I$15,Data!$B:$AA,24,FALSE)</f>
        <v>Y</v>
      </c>
      <c r="N37" s="20"/>
      <c r="O37" s="20"/>
      <c r="P37" s="8"/>
    </row>
    <row r="38" spans="3:23" x14ac:dyDescent="0.25">
      <c r="C38" s="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8"/>
    </row>
    <row r="39" spans="3:23" x14ac:dyDescent="0.25">
      <c r="C39" s="3"/>
      <c r="D39" s="19" t="s">
        <v>24</v>
      </c>
      <c r="E39" s="19"/>
      <c r="F39" s="19"/>
      <c r="G39" s="19" t="s">
        <v>25</v>
      </c>
      <c r="H39" s="19"/>
      <c r="I39" s="19"/>
      <c r="J39" s="21"/>
      <c r="K39" s="21"/>
      <c r="L39" s="21"/>
      <c r="P39" s="8"/>
    </row>
    <row r="40" spans="3:23" x14ac:dyDescent="0.25">
      <c r="C40" s="3"/>
      <c r="D40" s="20" t="str">
        <f>VLOOKUP($I$15,Data!$B:$AA,25,FALSE)</f>
        <v>Y</v>
      </c>
      <c r="E40" s="20"/>
      <c r="F40" s="20"/>
      <c r="G40" s="20" t="str">
        <f>VLOOKUP($I$15,Data!$B:$AA,26,FALSE)</f>
        <v>Y</v>
      </c>
      <c r="H40" s="20"/>
      <c r="I40" s="20"/>
      <c r="J40" s="15"/>
      <c r="K40" s="15"/>
      <c r="L40" s="15"/>
      <c r="P40" s="8"/>
      <c r="S40" s="37"/>
      <c r="T40" s="37"/>
    </row>
    <row r="41" spans="3:23" x14ac:dyDescent="0.25">
      <c r="C41" s="3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8"/>
    </row>
    <row r="42" spans="3:23" ht="15.75" thickBot="1" x14ac:dyDescent="0.3">
      <c r="C42" s="4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"/>
    </row>
    <row r="44" spans="3:23" x14ac:dyDescent="0.25">
      <c r="C44" s="15" t="s">
        <v>800</v>
      </c>
      <c r="D44" s="15"/>
      <c r="E44" s="15"/>
      <c r="F44" s="15"/>
      <c r="G44" s="15"/>
      <c r="H44" s="15"/>
      <c r="I44" s="16" t="str">
        <f>VLOOKUP(I15,People!B:D,2,FALSE)</f>
        <v>Russell Best</v>
      </c>
      <c r="J44" s="16"/>
      <c r="K44" s="16"/>
      <c r="L44" s="16"/>
      <c r="M44" s="16"/>
      <c r="N44" s="16"/>
    </row>
    <row r="45" spans="3:23" x14ac:dyDescent="0.25">
      <c r="C45" s="15" t="s">
        <v>801</v>
      </c>
      <c r="D45" s="15"/>
      <c r="E45" s="15"/>
      <c r="F45" s="15"/>
      <c r="G45" s="15"/>
      <c r="H45" s="15"/>
      <c r="I45" s="16" t="str">
        <f>VLOOKUP(I15,People!B:D,3,FALSE)</f>
        <v>Punch Partnerships (PTL) Limited</v>
      </c>
      <c r="J45" s="16"/>
      <c r="K45" s="16"/>
      <c r="L45" s="16"/>
      <c r="M45" s="16"/>
      <c r="N45" s="16"/>
    </row>
  </sheetData>
  <sheetProtection algorithmName="SHA-512" hashValue="xvbBSKpEiG1yanHbs09utC77JnBbEe30UjiV5hoYbN0Z0yaXp5hwoWkh2ZP9aGlcaC1o4+Du7jnT2c45IAzeJw==" saltValue="dnwLj58YKtKajHbIXKNHxw==" spinCount="100000" sheet="1" objects="1" scenarios="1"/>
  <mergeCells count="69">
    <mergeCell ref="C8:O8"/>
    <mergeCell ref="C1:O1"/>
    <mergeCell ref="H10:O10"/>
    <mergeCell ref="C13:O13"/>
    <mergeCell ref="C15:H15"/>
    <mergeCell ref="I15:O15"/>
    <mergeCell ref="B10:G10"/>
    <mergeCell ref="C17:H17"/>
    <mergeCell ref="C21:H21"/>
    <mergeCell ref="C23:H23"/>
    <mergeCell ref="C19:H19"/>
    <mergeCell ref="I17:O17"/>
    <mergeCell ref="I21:O21"/>
    <mergeCell ref="I23:O23"/>
    <mergeCell ref="I19:O19"/>
    <mergeCell ref="G29:I29"/>
    <mergeCell ref="J29:L29"/>
    <mergeCell ref="M29:O29"/>
    <mergeCell ref="C26:P26"/>
    <mergeCell ref="C27:P27"/>
    <mergeCell ref="D30:F30"/>
    <mergeCell ref="D31:F31"/>
    <mergeCell ref="D33:F33"/>
    <mergeCell ref="D34:F34"/>
    <mergeCell ref="D29:F29"/>
    <mergeCell ref="D40:F40"/>
    <mergeCell ref="D41:F41"/>
    <mergeCell ref="D35:F35"/>
    <mergeCell ref="D36:F36"/>
    <mergeCell ref="D37:F37"/>
    <mergeCell ref="D38:F38"/>
    <mergeCell ref="D39:F39"/>
    <mergeCell ref="G41:I41"/>
    <mergeCell ref="G35:I35"/>
    <mergeCell ref="G36:I36"/>
    <mergeCell ref="G37:I37"/>
    <mergeCell ref="G38:I38"/>
    <mergeCell ref="G39:I39"/>
    <mergeCell ref="J30:L30"/>
    <mergeCell ref="J31:L31"/>
    <mergeCell ref="J33:L33"/>
    <mergeCell ref="J34:L34"/>
    <mergeCell ref="G40:I40"/>
    <mergeCell ref="G30:I30"/>
    <mergeCell ref="G31:I31"/>
    <mergeCell ref="G33:I33"/>
    <mergeCell ref="G34:I34"/>
    <mergeCell ref="M34:O34"/>
    <mergeCell ref="J40:L40"/>
    <mergeCell ref="J41:L41"/>
    <mergeCell ref="J35:L35"/>
    <mergeCell ref="J36:L36"/>
    <mergeCell ref="J37:L37"/>
    <mergeCell ref="J38:L38"/>
    <mergeCell ref="J39:L39"/>
    <mergeCell ref="C44:H44"/>
    <mergeCell ref="I44:N44"/>
    <mergeCell ref="C45:H45"/>
    <mergeCell ref="I45:N45"/>
    <mergeCell ref="D28:O28"/>
    <mergeCell ref="D32:O32"/>
    <mergeCell ref="M41:O41"/>
    <mergeCell ref="M35:O35"/>
    <mergeCell ref="M36:O36"/>
    <mergeCell ref="M37:O37"/>
    <mergeCell ref="M38:O38"/>
    <mergeCell ref="M30:O30"/>
    <mergeCell ref="M31:O31"/>
    <mergeCell ref="M33:O3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C02809-4F07-4CF8-9F06-5463D22BAAEA}">
          <x14:formula1>
            <xm:f>Data!$C$1:$C$225</xm:f>
          </x14:formula1>
          <xm:sqref>H10:O10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5"/>
  <sheetViews>
    <sheetView workbookViewId="0">
      <selection activeCell="O2" sqref="A2:XFD2"/>
    </sheetView>
  </sheetViews>
  <sheetFormatPr defaultColWidth="8.85546875" defaultRowHeight="13.5" x14ac:dyDescent="0.25"/>
  <cols>
    <col min="1" max="1" width="10.85546875" style="13" bestFit="1" customWidth="1"/>
    <col min="2" max="2" width="17.7109375" style="13" bestFit="1" customWidth="1"/>
    <col min="3" max="3" width="37.42578125" style="13" bestFit="1" customWidth="1"/>
    <col min="4" max="4" width="35.28515625" style="13" bestFit="1" customWidth="1"/>
    <col min="5" max="5" width="28.28515625" style="13" bestFit="1" customWidth="1"/>
    <col min="6" max="6" width="19.5703125" style="13" bestFit="1" customWidth="1"/>
    <col min="7" max="7" width="13.140625" style="13" bestFit="1" customWidth="1"/>
    <col min="8" max="8" width="15" style="13" bestFit="1" customWidth="1"/>
    <col min="9" max="9" width="18.42578125" style="13" bestFit="1" customWidth="1"/>
    <col min="10" max="10" width="9.85546875" style="13" bestFit="1" customWidth="1"/>
    <col min="11" max="11" width="11.7109375" style="13" bestFit="1" customWidth="1"/>
    <col min="12" max="12" width="33.85546875" style="13" bestFit="1" customWidth="1"/>
    <col min="13" max="13" width="12.7109375" style="13" bestFit="1" customWidth="1"/>
    <col min="14" max="15" width="14.42578125" style="13" bestFit="1" customWidth="1"/>
    <col min="16" max="16" width="11" style="13" bestFit="1" customWidth="1"/>
    <col min="17" max="17" width="11.42578125" style="13" bestFit="1" customWidth="1"/>
    <col min="18" max="18" width="10.42578125" style="13" bestFit="1" customWidth="1"/>
    <col min="19" max="19" width="8.28515625" style="13" bestFit="1" customWidth="1"/>
    <col min="20" max="20" width="5.5703125" style="13" bestFit="1" customWidth="1"/>
    <col min="21" max="21" width="11" style="13" bestFit="1" customWidth="1"/>
    <col min="22" max="22" width="12.7109375" style="13" bestFit="1" customWidth="1"/>
    <col min="23" max="23" width="9.42578125" style="13" bestFit="1" customWidth="1"/>
    <col min="24" max="24" width="13.85546875" style="13" bestFit="1" customWidth="1"/>
    <col min="25" max="25" width="15.7109375" style="13" bestFit="1" customWidth="1"/>
    <col min="26" max="26" width="8.140625" style="13" bestFit="1" customWidth="1"/>
    <col min="27" max="27" width="12.5703125" style="13" bestFit="1" customWidth="1"/>
    <col min="28" max="28" width="14.42578125" style="13" bestFit="1" customWidth="1"/>
    <col min="29" max="29" width="19" style="13" bestFit="1" customWidth="1"/>
    <col min="30" max="30" width="70.42578125" style="13" bestFit="1" customWidth="1"/>
    <col min="31" max="31" width="48.7109375" style="13" bestFit="1" customWidth="1"/>
    <col min="32" max="32" width="63.5703125" style="13" bestFit="1" customWidth="1"/>
    <col min="33" max="16384" width="8.85546875" style="13"/>
  </cols>
  <sheetData>
    <row r="1" spans="1:32" ht="15" x14ac:dyDescent="0.25">
      <c r="A1" s="13" t="s">
        <v>0</v>
      </c>
      <c r="B1" s="14" t="s">
        <v>1</v>
      </c>
      <c r="C1" s="1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1223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4" t="s">
        <v>21</v>
      </c>
      <c r="X1" s="14" t="s">
        <v>22</v>
      </c>
      <c r="Y1" s="14" t="s">
        <v>23</v>
      </c>
      <c r="Z1" s="14" t="s">
        <v>24</v>
      </c>
      <c r="AA1" s="14" t="s">
        <v>25</v>
      </c>
      <c r="AB1" s="14" t="s">
        <v>26</v>
      </c>
      <c r="AC1" s="14" t="s">
        <v>27</v>
      </c>
      <c r="AD1" s="13" t="s">
        <v>798</v>
      </c>
      <c r="AE1" s="13" t="s">
        <v>790</v>
      </c>
      <c r="AF1" s="13" t="s">
        <v>791</v>
      </c>
    </row>
    <row r="2" spans="1:32" ht="15" x14ac:dyDescent="0.25">
      <c r="A2" s="14">
        <v>518</v>
      </c>
      <c r="B2" s="14" t="s">
        <v>1012</v>
      </c>
      <c r="C2" s="14" t="s">
        <v>1007</v>
      </c>
      <c r="D2" s="14" t="s">
        <v>736</v>
      </c>
      <c r="E2" s="14"/>
      <c r="F2" s="14" t="s">
        <v>28</v>
      </c>
      <c r="G2" s="14" t="s">
        <v>29</v>
      </c>
      <c r="H2" s="14" t="s">
        <v>737</v>
      </c>
      <c r="I2" s="14" t="s">
        <v>31</v>
      </c>
      <c r="J2" s="14" t="s">
        <v>1224</v>
      </c>
      <c r="K2" s="14" t="s">
        <v>32</v>
      </c>
      <c r="L2" s="14"/>
      <c r="M2" s="14" t="s">
        <v>32</v>
      </c>
      <c r="N2" s="14" t="s">
        <v>32</v>
      </c>
      <c r="O2" s="14" t="s">
        <v>32</v>
      </c>
      <c r="P2" s="14" t="s">
        <v>34</v>
      </c>
      <c r="Q2" s="14" t="s">
        <v>32</v>
      </c>
      <c r="R2" s="14" t="s">
        <v>32</v>
      </c>
      <c r="S2" s="14" t="s">
        <v>32</v>
      </c>
      <c r="T2" s="14" t="s">
        <v>32</v>
      </c>
      <c r="U2" s="14" t="s">
        <v>32</v>
      </c>
      <c r="V2" s="14" t="s">
        <v>32</v>
      </c>
      <c r="W2" s="14" t="s">
        <v>32</v>
      </c>
      <c r="X2" s="14" t="s">
        <v>32</v>
      </c>
      <c r="Y2" s="14" t="s">
        <v>34</v>
      </c>
      <c r="Z2" s="14" t="s">
        <v>32</v>
      </c>
      <c r="AA2" s="14" t="s">
        <v>32</v>
      </c>
      <c r="AB2" s="14" t="s">
        <v>35</v>
      </c>
      <c r="AC2" s="14" t="s">
        <v>36</v>
      </c>
      <c r="AD2" s="13" t="str">
        <f t="shared" ref="AD2:AD48" si="0">TRIM(D2&amp;" "&amp;E2&amp;" "&amp;F2&amp;" "&amp;G2&amp;"."&amp;H2)</f>
        <v>SUTTON ROAD ROCHFORD ESSEX.SS4 1LQ</v>
      </c>
      <c r="AE2" s="13" t="str">
        <f>VLOOKUP(B2,People!B:D,2,FALSE)</f>
        <v>Hannah Bars</v>
      </c>
      <c r="AF2" s="13" t="str">
        <f>VLOOKUP(B2,People!B:D,3,FALSE)</f>
        <v>Scott Bird</v>
      </c>
    </row>
    <row r="3" spans="1:32" ht="15" x14ac:dyDescent="0.25">
      <c r="A3" s="14">
        <v>533</v>
      </c>
      <c r="B3" s="14" t="s">
        <v>1078</v>
      </c>
      <c r="C3" s="14" t="s">
        <v>496</v>
      </c>
      <c r="D3" s="14" t="s">
        <v>653</v>
      </c>
      <c r="E3" s="14" t="s">
        <v>138</v>
      </c>
      <c r="F3" s="14"/>
      <c r="G3" s="14" t="s">
        <v>29</v>
      </c>
      <c r="H3" s="14" t="s">
        <v>371</v>
      </c>
      <c r="I3" s="14" t="s">
        <v>293</v>
      </c>
      <c r="J3" s="14" t="s">
        <v>1225</v>
      </c>
      <c r="K3" s="14" t="s">
        <v>32</v>
      </c>
      <c r="L3" s="14"/>
      <c r="M3" s="14" t="s">
        <v>32</v>
      </c>
      <c r="N3" s="14" t="s">
        <v>34</v>
      </c>
      <c r="O3" s="14" t="s">
        <v>32</v>
      </c>
      <c r="P3" s="14" t="s">
        <v>32</v>
      </c>
      <c r="Q3" s="14" t="s">
        <v>32</v>
      </c>
      <c r="R3" s="14" t="s">
        <v>32</v>
      </c>
      <c r="S3" s="14" t="s">
        <v>32</v>
      </c>
      <c r="T3" s="14" t="s">
        <v>32</v>
      </c>
      <c r="U3" s="14" t="s">
        <v>32</v>
      </c>
      <c r="V3" s="14" t="s">
        <v>32</v>
      </c>
      <c r="W3" s="14" t="s">
        <v>32</v>
      </c>
      <c r="X3" s="14" t="s">
        <v>32</v>
      </c>
      <c r="Y3" s="14" t="s">
        <v>32</v>
      </c>
      <c r="Z3" s="14" t="s">
        <v>32</v>
      </c>
      <c r="AA3" s="14" t="s">
        <v>32</v>
      </c>
      <c r="AB3" s="14" t="s">
        <v>35</v>
      </c>
      <c r="AC3" s="14" t="s">
        <v>36</v>
      </c>
      <c r="AD3" s="13" t="str">
        <f t="shared" si="0"/>
        <v>40 SPA ROAD HOCKLEY ESSEX.SS5 4PH</v>
      </c>
      <c r="AE3" s="13" t="str">
        <f>VLOOKUP(B3,People!B:D,2,FALSE)</f>
        <v>Wendy Deer</v>
      </c>
      <c r="AF3" s="13" t="str">
        <f>VLOOKUP(B3,People!B:D,3,FALSE)</f>
        <v>One Stop Stores Limited</v>
      </c>
    </row>
    <row r="4" spans="1:32" ht="15" x14ac:dyDescent="0.25">
      <c r="A4" s="14">
        <v>3</v>
      </c>
      <c r="B4" s="14" t="s">
        <v>45</v>
      </c>
      <c r="C4" s="14" t="s">
        <v>46</v>
      </c>
      <c r="D4" s="14" t="s">
        <v>47</v>
      </c>
      <c r="E4" s="14" t="s">
        <v>48</v>
      </c>
      <c r="F4" s="14" t="s">
        <v>28</v>
      </c>
      <c r="G4" s="14" t="s">
        <v>29</v>
      </c>
      <c r="H4" s="14" t="s">
        <v>49</v>
      </c>
      <c r="I4" s="14" t="s">
        <v>50</v>
      </c>
      <c r="J4" s="14" t="s">
        <v>1224</v>
      </c>
      <c r="K4" s="14" t="s">
        <v>34</v>
      </c>
      <c r="L4" s="14" t="s">
        <v>51</v>
      </c>
      <c r="M4" s="14" t="s">
        <v>32</v>
      </c>
      <c r="N4" s="14" t="s">
        <v>32</v>
      </c>
      <c r="O4" s="14" t="s">
        <v>32</v>
      </c>
      <c r="P4" s="14" t="s">
        <v>34</v>
      </c>
      <c r="Q4" s="14" t="s">
        <v>32</v>
      </c>
      <c r="R4" s="14"/>
      <c r="S4" s="14" t="s">
        <v>34</v>
      </c>
      <c r="T4" s="14"/>
      <c r="U4" s="14"/>
      <c r="V4" s="14"/>
      <c r="W4" s="14"/>
      <c r="X4" s="14" t="s">
        <v>34</v>
      </c>
      <c r="Y4" s="14" t="s">
        <v>34</v>
      </c>
      <c r="Z4" s="14" t="s">
        <v>32</v>
      </c>
      <c r="AA4" s="14" t="s">
        <v>32</v>
      </c>
      <c r="AB4" s="14" t="s">
        <v>35</v>
      </c>
      <c r="AC4" s="14" t="s">
        <v>36</v>
      </c>
      <c r="AD4" s="13" t="str">
        <f t="shared" si="0"/>
        <v>HIGH STREET CANEWDON ROCHFORD ESSEX.SS4 3QA</v>
      </c>
      <c r="AE4" s="13" t="str">
        <f>VLOOKUP(B4,People!B:D,2,FALSE)</f>
        <v>Lee David Carter</v>
      </c>
      <c r="AF4" s="13" t="str">
        <f>VLOOKUP(B4,People!B:D,3,FALSE)</f>
        <v>Hawthorn Leisure (Mantle) Ltd</v>
      </c>
    </row>
    <row r="5" spans="1:32" ht="15" x14ac:dyDescent="0.25">
      <c r="A5" s="14">
        <v>4</v>
      </c>
      <c r="B5" s="14" t="s">
        <v>52</v>
      </c>
      <c r="C5" s="14" t="s">
        <v>53</v>
      </c>
      <c r="D5" s="14" t="s">
        <v>54</v>
      </c>
      <c r="E5" s="14"/>
      <c r="F5" s="14" t="s">
        <v>55</v>
      </c>
      <c r="G5" s="14" t="s">
        <v>29</v>
      </c>
      <c r="H5" s="14" t="s">
        <v>56</v>
      </c>
      <c r="I5" s="14" t="s">
        <v>57</v>
      </c>
      <c r="J5" s="14" t="s">
        <v>1224</v>
      </c>
      <c r="K5" s="14" t="s">
        <v>34</v>
      </c>
      <c r="L5" s="14" t="s">
        <v>51</v>
      </c>
      <c r="M5" s="14" t="s">
        <v>32</v>
      </c>
      <c r="N5" s="14" t="s">
        <v>32</v>
      </c>
      <c r="O5" s="14" t="s">
        <v>32</v>
      </c>
      <c r="P5" s="14" t="s">
        <v>34</v>
      </c>
      <c r="Q5" s="14" t="s">
        <v>32</v>
      </c>
      <c r="R5" s="14"/>
      <c r="S5" s="14" t="s">
        <v>34</v>
      </c>
      <c r="T5" s="14"/>
      <c r="U5" s="14"/>
      <c r="V5" s="14"/>
      <c r="W5" s="14"/>
      <c r="X5" s="14" t="s">
        <v>34</v>
      </c>
      <c r="Y5" s="14" t="s">
        <v>34</v>
      </c>
      <c r="Z5" s="14" t="s">
        <v>32</v>
      </c>
      <c r="AA5" s="14" t="s">
        <v>32</v>
      </c>
      <c r="AB5" s="14" t="s">
        <v>35</v>
      </c>
      <c r="AC5" s="14" t="s">
        <v>36</v>
      </c>
      <c r="AD5" s="13" t="str">
        <f t="shared" si="0"/>
        <v>23 HIGH STREET GT. WAKERING ESSEX.SS3 0EF</v>
      </c>
      <c r="AE5" s="13" t="str">
        <f>VLOOKUP(B5,People!B:D,2,FALSE)</f>
        <v>Clive Jeffrey Moseley</v>
      </c>
      <c r="AF5" s="13" t="str">
        <f>VLOOKUP(B5,People!B:D,3,FALSE)</f>
        <v>Clive Jeffrey Moseley</v>
      </c>
    </row>
    <row r="6" spans="1:32" ht="15" x14ac:dyDescent="0.25">
      <c r="A6" s="14">
        <v>5</v>
      </c>
      <c r="B6" s="14" t="s">
        <v>59</v>
      </c>
      <c r="C6" s="14" t="s">
        <v>60</v>
      </c>
      <c r="D6" s="14" t="s">
        <v>61</v>
      </c>
      <c r="E6" s="14" t="s">
        <v>62</v>
      </c>
      <c r="F6" s="14" t="s">
        <v>62</v>
      </c>
      <c r="G6" s="14" t="s">
        <v>29</v>
      </c>
      <c r="H6" s="14" t="s">
        <v>63</v>
      </c>
      <c r="I6" s="14" t="s">
        <v>50</v>
      </c>
      <c r="J6" s="14" t="s">
        <v>1226</v>
      </c>
      <c r="K6" s="14" t="s">
        <v>34</v>
      </c>
      <c r="L6" s="14" t="s">
        <v>51</v>
      </c>
      <c r="M6" s="14" t="s">
        <v>32</v>
      </c>
      <c r="N6" s="14" t="s">
        <v>32</v>
      </c>
      <c r="O6" s="14" t="s">
        <v>32</v>
      </c>
      <c r="P6" s="14" t="s">
        <v>34</v>
      </c>
      <c r="Q6" s="14" t="s">
        <v>32</v>
      </c>
      <c r="R6" s="14" t="s">
        <v>34</v>
      </c>
      <c r="S6" s="14" t="s">
        <v>34</v>
      </c>
      <c r="T6" s="14"/>
      <c r="U6" s="14"/>
      <c r="V6" s="14"/>
      <c r="W6" s="14"/>
      <c r="X6" s="14" t="s">
        <v>34</v>
      </c>
      <c r="Y6" s="14" t="s">
        <v>34</v>
      </c>
      <c r="Z6" s="14" t="s">
        <v>32</v>
      </c>
      <c r="AA6" s="14" t="s">
        <v>32</v>
      </c>
      <c r="AB6" s="14" t="s">
        <v>35</v>
      </c>
      <c r="AC6" s="14" t="s">
        <v>36</v>
      </c>
      <c r="AD6" s="13" t="str">
        <f t="shared" si="0"/>
        <v>284 FERRY ROAD HULLBRIDGE HULLBRIDGE ESSEX.SS5 6ND</v>
      </c>
      <c r="AE6" s="13" t="str">
        <f>VLOOKUP(B6,People!B:D,2,FALSE)</f>
        <v>Gary Stewart</v>
      </c>
      <c r="AF6" s="13" t="str">
        <f>VLOOKUP(B6,People!B:D,3,FALSE)</f>
        <v>Oakman Group Ltd</v>
      </c>
    </row>
    <row r="7" spans="1:32" ht="15" x14ac:dyDescent="0.25">
      <c r="A7" s="14">
        <v>6</v>
      </c>
      <c r="B7" s="14" t="s">
        <v>64</v>
      </c>
      <c r="C7" s="14" t="s">
        <v>65</v>
      </c>
      <c r="D7" s="14" t="s">
        <v>66</v>
      </c>
      <c r="E7" s="14"/>
      <c r="F7" s="14" t="s">
        <v>28</v>
      </c>
      <c r="G7" s="14" t="s">
        <v>29</v>
      </c>
      <c r="H7" s="14" t="s">
        <v>67</v>
      </c>
      <c r="I7" s="14" t="s">
        <v>50</v>
      </c>
      <c r="J7" s="14" t="s">
        <v>1226</v>
      </c>
      <c r="K7" s="14" t="s">
        <v>34</v>
      </c>
      <c r="L7" s="14" t="s">
        <v>51</v>
      </c>
      <c r="M7" s="14" t="s">
        <v>32</v>
      </c>
      <c r="N7" s="14" t="s">
        <v>32</v>
      </c>
      <c r="O7" s="14" t="s">
        <v>32</v>
      </c>
      <c r="P7" s="14" t="s">
        <v>34</v>
      </c>
      <c r="Q7" s="14" t="s">
        <v>32</v>
      </c>
      <c r="R7" s="14" t="s">
        <v>34</v>
      </c>
      <c r="S7" s="14" t="s">
        <v>34</v>
      </c>
      <c r="T7" s="14"/>
      <c r="U7" s="14"/>
      <c r="V7" s="14"/>
      <c r="W7" s="14"/>
      <c r="X7" s="14" t="s">
        <v>34</v>
      </c>
      <c r="Y7" s="14" t="s">
        <v>34</v>
      </c>
      <c r="Z7" s="14" t="s">
        <v>32</v>
      </c>
      <c r="AA7" s="14" t="s">
        <v>32</v>
      </c>
      <c r="AB7" s="14" t="s">
        <v>35</v>
      </c>
      <c r="AC7" s="14" t="s">
        <v>36</v>
      </c>
      <c r="AD7" s="13" t="str">
        <f t="shared" si="0"/>
        <v>93 SOUTHEND ROAD ROCHFORD ESSEX.SS4 1HU</v>
      </c>
      <c r="AE7" s="13" t="str">
        <f>VLOOKUP(B7,People!B:D,2,FALSE)</f>
        <v>Damien Lee Dawson</v>
      </c>
      <c r="AF7" s="13" t="str">
        <f>VLOOKUP(B7,People!B:D,3,FALSE)</f>
        <v>Greene King</v>
      </c>
    </row>
    <row r="8" spans="1:32" ht="15" x14ac:dyDescent="0.25">
      <c r="A8" s="14">
        <v>7</v>
      </c>
      <c r="B8" s="14" t="s">
        <v>68</v>
      </c>
      <c r="C8" s="14" t="s">
        <v>69</v>
      </c>
      <c r="D8" s="14" t="s">
        <v>70</v>
      </c>
      <c r="E8" s="14"/>
      <c r="F8" s="14" t="s">
        <v>28</v>
      </c>
      <c r="G8" s="14" t="s">
        <v>29</v>
      </c>
      <c r="H8" s="14" t="s">
        <v>71</v>
      </c>
      <c r="I8" s="14" t="s">
        <v>31</v>
      </c>
      <c r="J8" s="14" t="s">
        <v>1224</v>
      </c>
      <c r="K8" s="14" t="s">
        <v>34</v>
      </c>
      <c r="L8" s="14" t="s">
        <v>72</v>
      </c>
      <c r="M8" s="14" t="s">
        <v>32</v>
      </c>
      <c r="N8" s="14" t="s">
        <v>32</v>
      </c>
      <c r="O8" s="14" t="s">
        <v>32</v>
      </c>
      <c r="P8" s="14" t="s">
        <v>34</v>
      </c>
      <c r="Q8" s="14" t="s">
        <v>32</v>
      </c>
      <c r="R8" s="14" t="s">
        <v>34</v>
      </c>
      <c r="S8" s="14" t="s">
        <v>34</v>
      </c>
      <c r="T8" s="14"/>
      <c r="U8" s="14"/>
      <c r="V8" s="14"/>
      <c r="W8" s="14"/>
      <c r="X8" s="14" t="s">
        <v>34</v>
      </c>
      <c r="Y8" s="14" t="s">
        <v>34</v>
      </c>
      <c r="Z8" s="14" t="s">
        <v>32</v>
      </c>
      <c r="AA8" s="14" t="s">
        <v>32</v>
      </c>
      <c r="AB8" s="14" t="s">
        <v>35</v>
      </c>
      <c r="AC8" s="14" t="s">
        <v>36</v>
      </c>
      <c r="AD8" s="13" t="str">
        <f t="shared" si="0"/>
        <v>12 - 14 NORTH STREET ROCHFORD ESSEX.SS4 1AB</v>
      </c>
      <c r="AE8" s="13" t="str">
        <f>VLOOKUP(B8,People!B:D,2,FALSE)</f>
        <v>Yose Leonardo Nobrega</v>
      </c>
      <c r="AF8" s="13" t="str">
        <f>VLOOKUP(B8,People!B:D,3,FALSE)</f>
        <v>Yose Leonardo Nobrega</v>
      </c>
    </row>
    <row r="9" spans="1:32" ht="15" x14ac:dyDescent="0.25">
      <c r="A9" s="14">
        <v>8</v>
      </c>
      <c r="B9" s="14" t="s">
        <v>73</v>
      </c>
      <c r="C9" s="14" t="s">
        <v>74</v>
      </c>
      <c r="D9" s="14" t="s">
        <v>75</v>
      </c>
      <c r="E9" s="14"/>
      <c r="F9" s="14" t="s">
        <v>41</v>
      </c>
      <c r="G9" s="14" t="s">
        <v>29</v>
      </c>
      <c r="H9" s="14" t="s">
        <v>76</v>
      </c>
      <c r="I9" s="14" t="s">
        <v>77</v>
      </c>
      <c r="J9" s="14" t="s">
        <v>1227</v>
      </c>
      <c r="K9" s="14" t="s">
        <v>32</v>
      </c>
      <c r="L9" s="14" t="s">
        <v>44</v>
      </c>
      <c r="M9" s="14" t="s">
        <v>32</v>
      </c>
      <c r="N9" s="14" t="s">
        <v>34</v>
      </c>
      <c r="O9" s="14" t="s">
        <v>32</v>
      </c>
      <c r="P9" s="14" t="s">
        <v>32</v>
      </c>
      <c r="Q9" s="14" t="s">
        <v>32</v>
      </c>
      <c r="R9" s="14" t="s">
        <v>32</v>
      </c>
      <c r="S9" s="14" t="s">
        <v>32</v>
      </c>
      <c r="T9" s="14" t="s">
        <v>32</v>
      </c>
      <c r="U9" s="14" t="s">
        <v>32</v>
      </c>
      <c r="V9" s="14" t="s">
        <v>32</v>
      </c>
      <c r="W9" s="14"/>
      <c r="X9" s="14" t="s">
        <v>32</v>
      </c>
      <c r="Y9" s="14" t="s">
        <v>32</v>
      </c>
      <c r="Z9" s="14" t="s">
        <v>32</v>
      </c>
      <c r="AA9" s="14" t="s">
        <v>32</v>
      </c>
      <c r="AB9" s="14" t="s">
        <v>35</v>
      </c>
      <c r="AC9" s="14" t="s">
        <v>36</v>
      </c>
      <c r="AD9" s="13" t="str">
        <f t="shared" si="0"/>
        <v>RAWRETH LANE RAYLEIGH ESSEX.SS6 9RN</v>
      </c>
      <c r="AE9" s="13" t="str">
        <f>VLOOKUP(B9,People!B:D,2,FALSE)</f>
        <v>MICHAEL GOODCHILD</v>
      </c>
      <c r="AF9" s="13" t="str">
        <f>VLOOKUP(B9,People!B:D,3,FALSE)</f>
        <v>Asda Stores Ltd</v>
      </c>
    </row>
    <row r="10" spans="1:32" ht="15" x14ac:dyDescent="0.25">
      <c r="A10" s="14">
        <v>9</v>
      </c>
      <c r="B10" s="14" t="s">
        <v>78</v>
      </c>
      <c r="C10" s="14" t="s">
        <v>79</v>
      </c>
      <c r="D10" s="14" t="s">
        <v>80</v>
      </c>
      <c r="E10" s="14"/>
      <c r="F10" s="14" t="s">
        <v>28</v>
      </c>
      <c r="G10" s="14" t="s">
        <v>29</v>
      </c>
      <c r="H10" s="14" t="s">
        <v>81</v>
      </c>
      <c r="I10" s="14" t="s">
        <v>82</v>
      </c>
      <c r="J10" s="14" t="s">
        <v>1228</v>
      </c>
      <c r="K10" s="14" t="s">
        <v>32</v>
      </c>
      <c r="L10" s="14" t="s">
        <v>44</v>
      </c>
      <c r="M10" s="14" t="s">
        <v>32</v>
      </c>
      <c r="N10" s="14" t="s">
        <v>32</v>
      </c>
      <c r="O10" s="14" t="s">
        <v>32</v>
      </c>
      <c r="P10" s="14" t="s">
        <v>32</v>
      </c>
      <c r="Q10" s="14" t="s">
        <v>34</v>
      </c>
      <c r="R10" s="14" t="s">
        <v>32</v>
      </c>
      <c r="S10" s="14" t="s">
        <v>34</v>
      </c>
      <c r="T10" s="14" t="s">
        <v>32</v>
      </c>
      <c r="U10" s="14" t="s">
        <v>32</v>
      </c>
      <c r="V10" s="14" t="s">
        <v>32</v>
      </c>
      <c r="W10" s="14"/>
      <c r="X10" s="14" t="s">
        <v>34</v>
      </c>
      <c r="Y10" s="14" t="s">
        <v>34</v>
      </c>
      <c r="Z10" s="14" t="s">
        <v>34</v>
      </c>
      <c r="AA10" s="14" t="s">
        <v>32</v>
      </c>
      <c r="AB10" s="14" t="s">
        <v>35</v>
      </c>
      <c r="AC10" s="14" t="s">
        <v>36</v>
      </c>
      <c r="AD10" s="13" t="str">
        <f t="shared" si="0"/>
        <v>ASHINGDON ROAD ROCHFORD ESSEX.SS4 3HF</v>
      </c>
      <c r="AE10" s="13" t="e">
        <f>VLOOKUP(B10,People!B:D,2,FALSE)</f>
        <v>#N/A</v>
      </c>
      <c r="AF10" s="13" t="e">
        <f>VLOOKUP(B10,People!B:D,3,FALSE)</f>
        <v>#N/A</v>
      </c>
    </row>
    <row r="11" spans="1:32" ht="15" x14ac:dyDescent="0.25">
      <c r="A11" s="14">
        <v>10</v>
      </c>
      <c r="B11" s="14" t="s">
        <v>83</v>
      </c>
      <c r="C11" s="14" t="s">
        <v>84</v>
      </c>
      <c r="D11" s="14" t="s">
        <v>85</v>
      </c>
      <c r="E11" s="14" t="s">
        <v>86</v>
      </c>
      <c r="F11" s="14" t="s">
        <v>28</v>
      </c>
      <c r="G11" s="14" t="s">
        <v>29</v>
      </c>
      <c r="H11" s="14" t="s">
        <v>87</v>
      </c>
      <c r="I11" s="14" t="s">
        <v>88</v>
      </c>
      <c r="J11" s="14" t="s">
        <v>1224</v>
      </c>
      <c r="K11" s="14" t="s">
        <v>32</v>
      </c>
      <c r="L11" s="14" t="s">
        <v>44</v>
      </c>
      <c r="M11" s="14" t="s">
        <v>32</v>
      </c>
      <c r="N11" s="14" t="s">
        <v>34</v>
      </c>
      <c r="O11" s="14" t="s">
        <v>32</v>
      </c>
      <c r="P11" s="14" t="s">
        <v>32</v>
      </c>
      <c r="Q11" s="14" t="s">
        <v>32</v>
      </c>
      <c r="R11" s="14" t="s">
        <v>32</v>
      </c>
      <c r="S11" s="14" t="s">
        <v>32</v>
      </c>
      <c r="T11" s="14" t="s">
        <v>32</v>
      </c>
      <c r="U11" s="14" t="s">
        <v>32</v>
      </c>
      <c r="V11" s="14" t="s">
        <v>32</v>
      </c>
      <c r="W11" s="14"/>
      <c r="X11" s="14" t="s">
        <v>32</v>
      </c>
      <c r="Y11" s="14"/>
      <c r="Z11" s="14"/>
      <c r="AA11" s="14" t="s">
        <v>32</v>
      </c>
      <c r="AB11" s="14" t="s">
        <v>35</v>
      </c>
      <c r="AC11" s="14" t="s">
        <v>36</v>
      </c>
      <c r="AD11" s="13" t="str">
        <f t="shared" si="0"/>
        <v>428 ASHINGDON ROAD ASHINGDON ROCHFORD ESSEX.SS4 3ET</v>
      </c>
      <c r="AE11" s="13" t="str">
        <f>VLOOKUP(B11,People!B:D,2,FALSE)</f>
        <v>Anthony William Allan</v>
      </c>
      <c r="AF11" s="13" t="str">
        <f>VLOOKUP(B11,People!B:D,3,FALSE)</f>
        <v>Anthony Allan</v>
      </c>
    </row>
    <row r="12" spans="1:32" ht="15" x14ac:dyDescent="0.25">
      <c r="A12" s="14">
        <v>218</v>
      </c>
      <c r="B12" s="14" t="s">
        <v>89</v>
      </c>
      <c r="C12" s="14" t="s">
        <v>90</v>
      </c>
      <c r="D12" s="14" t="s">
        <v>91</v>
      </c>
      <c r="E12" s="14" t="s">
        <v>92</v>
      </c>
      <c r="F12" s="14" t="s">
        <v>93</v>
      </c>
      <c r="G12" s="14" t="s">
        <v>29</v>
      </c>
      <c r="H12" s="14" t="s">
        <v>94</v>
      </c>
      <c r="I12" s="14" t="s">
        <v>50</v>
      </c>
      <c r="J12" s="14" t="s">
        <v>1224</v>
      </c>
      <c r="K12" s="14" t="s">
        <v>34</v>
      </c>
      <c r="L12" s="14" t="s">
        <v>95</v>
      </c>
      <c r="M12" s="14" t="s">
        <v>32</v>
      </c>
      <c r="N12" s="14" t="s">
        <v>32</v>
      </c>
      <c r="O12" s="14" t="s">
        <v>32</v>
      </c>
      <c r="P12" s="14" t="s">
        <v>34</v>
      </c>
      <c r="Q12" s="14" t="s">
        <v>32</v>
      </c>
      <c r="R12" s="14" t="s">
        <v>34</v>
      </c>
      <c r="S12" s="14" t="s">
        <v>34</v>
      </c>
      <c r="T12" s="14"/>
      <c r="U12" s="14"/>
      <c r="V12" s="14"/>
      <c r="W12" s="14"/>
      <c r="X12" s="14"/>
      <c r="Y12" s="14" t="s">
        <v>34</v>
      </c>
      <c r="Z12" s="14" t="s">
        <v>32</v>
      </c>
      <c r="AA12" s="14" t="s">
        <v>32</v>
      </c>
      <c r="AB12" s="14" t="s">
        <v>35</v>
      </c>
      <c r="AC12" s="14" t="s">
        <v>36</v>
      </c>
      <c r="AD12" s="13" t="str">
        <f t="shared" si="0"/>
        <v>89-91 HIGH STREET GREAT WAKERING SOUTHEND-ON-SEA ESSEX.SS3 0ED</v>
      </c>
      <c r="AE12" s="13" t="str">
        <f>VLOOKUP(B12,People!B:D,2,FALSE)</f>
        <v>Stephen Pearce</v>
      </c>
      <c r="AF12" s="13" t="str">
        <f>VLOOKUP(B12,People!B:D,3,FALSE)</f>
        <v>Stephen Pearce</v>
      </c>
    </row>
    <row r="13" spans="1:32" ht="15" x14ac:dyDescent="0.25">
      <c r="A13" s="14">
        <v>512</v>
      </c>
      <c r="B13" s="14" t="s">
        <v>1008</v>
      </c>
      <c r="C13" s="14" t="s">
        <v>1001</v>
      </c>
      <c r="D13" s="14" t="s">
        <v>1013</v>
      </c>
      <c r="E13" s="14" t="s">
        <v>28</v>
      </c>
      <c r="F13" s="14"/>
      <c r="G13" s="14" t="s">
        <v>29</v>
      </c>
      <c r="H13" s="14" t="s">
        <v>71</v>
      </c>
      <c r="I13" s="14" t="s">
        <v>43</v>
      </c>
      <c r="J13" s="14" t="s">
        <v>1229</v>
      </c>
      <c r="K13" s="14" t="s">
        <v>32</v>
      </c>
      <c r="L13" s="14"/>
      <c r="M13" s="14" t="s">
        <v>32</v>
      </c>
      <c r="N13" s="14" t="s">
        <v>34</v>
      </c>
      <c r="O13" s="14" t="s">
        <v>32</v>
      </c>
      <c r="P13" s="14" t="s">
        <v>32</v>
      </c>
      <c r="Q13" s="14" t="s">
        <v>32</v>
      </c>
      <c r="R13" s="14" t="s">
        <v>32</v>
      </c>
      <c r="S13" s="14" t="s">
        <v>32</v>
      </c>
      <c r="T13" s="14" t="s">
        <v>32</v>
      </c>
      <c r="U13" s="14" t="s">
        <v>32</v>
      </c>
      <c r="V13" s="14" t="s">
        <v>32</v>
      </c>
      <c r="W13" s="14" t="s">
        <v>32</v>
      </c>
      <c r="X13" s="14" t="s">
        <v>32</v>
      </c>
      <c r="Y13" s="14" t="s">
        <v>32</v>
      </c>
      <c r="Z13" s="14" t="s">
        <v>32</v>
      </c>
      <c r="AA13" s="14" t="s">
        <v>32</v>
      </c>
      <c r="AB13" s="14" t="s">
        <v>35</v>
      </c>
      <c r="AC13" s="14" t="s">
        <v>36</v>
      </c>
      <c r="AD13" s="13" t="str">
        <f t="shared" si="0"/>
        <v>10 NORTH STREET ROCHFORD ESSEX.SS4 1AB</v>
      </c>
      <c r="AE13" s="13" t="str">
        <f>VLOOKUP(B13,People!B:D,2,FALSE)</f>
        <v>Sampath Ahthippalayam Kesavan</v>
      </c>
      <c r="AF13" s="13" t="str">
        <f>VLOOKUP(B13,People!B:D,3,FALSE)</f>
        <v>VTRS Services Limited</v>
      </c>
    </row>
    <row r="14" spans="1:32" ht="15" x14ac:dyDescent="0.25">
      <c r="A14" s="14">
        <v>13</v>
      </c>
      <c r="B14" s="14" t="s">
        <v>98</v>
      </c>
      <c r="C14" s="14" t="s">
        <v>99</v>
      </c>
      <c r="D14" s="14" t="s">
        <v>100</v>
      </c>
      <c r="E14" s="14"/>
      <c r="F14" s="14" t="s">
        <v>101</v>
      </c>
      <c r="G14" s="14" t="s">
        <v>29</v>
      </c>
      <c r="H14" s="14" t="s">
        <v>102</v>
      </c>
      <c r="I14" s="14" t="s">
        <v>120</v>
      </c>
      <c r="J14" s="14" t="s">
        <v>1227</v>
      </c>
      <c r="K14" s="14" t="s">
        <v>34</v>
      </c>
      <c r="L14" s="14" t="s">
        <v>44</v>
      </c>
      <c r="M14" s="14" t="s">
        <v>32</v>
      </c>
      <c r="N14" s="14" t="s">
        <v>32</v>
      </c>
      <c r="O14" s="14" t="s">
        <v>32</v>
      </c>
      <c r="P14" s="14" t="s">
        <v>34</v>
      </c>
      <c r="Q14" s="14" t="s">
        <v>32</v>
      </c>
      <c r="R14" s="14" t="s">
        <v>34</v>
      </c>
      <c r="S14" s="14" t="s">
        <v>34</v>
      </c>
      <c r="T14" s="14"/>
      <c r="U14" s="14"/>
      <c r="V14" s="14"/>
      <c r="W14" s="14"/>
      <c r="X14" s="14" t="s">
        <v>32</v>
      </c>
      <c r="Y14" s="14" t="s">
        <v>34</v>
      </c>
      <c r="Z14" s="14"/>
      <c r="AA14" s="14" t="s">
        <v>32</v>
      </c>
      <c r="AB14" s="14" t="s">
        <v>35</v>
      </c>
      <c r="AC14" s="14" t="s">
        <v>36</v>
      </c>
      <c r="AD14" s="13" t="str">
        <f t="shared" si="0"/>
        <v>AVIATION WAY SOUTHEND ON SEA ESSEX.SS2 6UN</v>
      </c>
      <c r="AE14" s="13" t="str">
        <f>VLOOKUP(B14,People!B:D,2,FALSE)</f>
        <v>Margaret Maria Jones</v>
      </c>
      <c r="AF14" s="13" t="str">
        <f>VLOOKUP(B14,People!B:D,3,FALSE)</f>
        <v>Athenaeum Club Ltd</v>
      </c>
    </row>
    <row r="15" spans="1:32" ht="15" x14ac:dyDescent="0.25">
      <c r="A15" s="14">
        <v>14</v>
      </c>
      <c r="B15" s="14" t="s">
        <v>103</v>
      </c>
      <c r="C15" s="14" t="s">
        <v>104</v>
      </c>
      <c r="D15" s="14" t="s">
        <v>105</v>
      </c>
      <c r="E15" s="14" t="s">
        <v>106</v>
      </c>
      <c r="F15" s="14" t="s">
        <v>41</v>
      </c>
      <c r="G15" s="14" t="s">
        <v>29</v>
      </c>
      <c r="H15" s="14" t="s">
        <v>107</v>
      </c>
      <c r="I15" s="14" t="s">
        <v>88</v>
      </c>
      <c r="J15" s="14" t="s">
        <v>1224</v>
      </c>
      <c r="K15" s="14" t="s">
        <v>32</v>
      </c>
      <c r="L15" s="14" t="s">
        <v>44</v>
      </c>
      <c r="M15" s="14" t="s">
        <v>32</v>
      </c>
      <c r="N15" s="14" t="s">
        <v>34</v>
      </c>
      <c r="O15" s="14" t="s">
        <v>32</v>
      </c>
      <c r="P15" s="14" t="s">
        <v>32</v>
      </c>
      <c r="Q15" s="14" t="s">
        <v>32</v>
      </c>
      <c r="R15" s="14" t="s">
        <v>32</v>
      </c>
      <c r="S15" s="14" t="s">
        <v>32</v>
      </c>
      <c r="T15" s="14" t="s">
        <v>32</v>
      </c>
      <c r="U15" s="14" t="s">
        <v>32</v>
      </c>
      <c r="V15" s="14" t="s">
        <v>32</v>
      </c>
      <c r="W15" s="14"/>
      <c r="X15" s="14" t="s">
        <v>32</v>
      </c>
      <c r="Y15" s="14"/>
      <c r="Z15" s="14"/>
      <c r="AA15" s="14" t="s">
        <v>32</v>
      </c>
      <c r="AB15" s="14" t="s">
        <v>35</v>
      </c>
      <c r="AC15" s="14" t="s">
        <v>36</v>
      </c>
      <c r="AD15" s="13" t="str">
        <f t="shared" si="0"/>
        <v>STATION HOUSE STATION ROAD RAYLEIGH ESSEX.SS6 7HL</v>
      </c>
      <c r="AE15" s="13" t="str">
        <f>VLOOKUP(B15,People!B:D,2,FALSE)</f>
        <v>Jyotiben Kaushik Patel</v>
      </c>
      <c r="AF15" s="13" t="str">
        <f>VLOOKUP(B15,People!B:D,3,FALSE)</f>
        <v>Rajeshkumar Patel</v>
      </c>
    </row>
    <row r="16" spans="1:32" ht="15" x14ac:dyDescent="0.25">
      <c r="A16" s="14">
        <v>524</v>
      </c>
      <c r="B16" s="14" t="s">
        <v>1065</v>
      </c>
      <c r="C16" s="14" t="s">
        <v>1064</v>
      </c>
      <c r="D16" s="14" t="s">
        <v>1066</v>
      </c>
      <c r="E16" s="14" t="s">
        <v>37</v>
      </c>
      <c r="F16" s="14"/>
      <c r="G16" s="14" t="s">
        <v>58</v>
      </c>
      <c r="H16" s="14" t="s">
        <v>30</v>
      </c>
      <c r="I16" s="14" t="s">
        <v>31</v>
      </c>
      <c r="J16" s="14" t="s">
        <v>1224</v>
      </c>
      <c r="K16" s="14" t="s">
        <v>32</v>
      </c>
      <c r="L16" s="14"/>
      <c r="M16" s="14" t="s">
        <v>32</v>
      </c>
      <c r="N16" s="14" t="s">
        <v>32</v>
      </c>
      <c r="O16" s="14" t="s">
        <v>32</v>
      </c>
      <c r="P16" s="14" t="s">
        <v>34</v>
      </c>
      <c r="Q16" s="14" t="s">
        <v>32</v>
      </c>
      <c r="R16" s="14" t="s">
        <v>34</v>
      </c>
      <c r="S16" s="14" t="s">
        <v>34</v>
      </c>
      <c r="T16" s="14" t="s">
        <v>32</v>
      </c>
      <c r="U16" s="14" t="s">
        <v>32</v>
      </c>
      <c r="V16" s="14" t="s">
        <v>32</v>
      </c>
      <c r="W16" s="14" t="s">
        <v>32</v>
      </c>
      <c r="X16" s="14" t="s">
        <v>32</v>
      </c>
      <c r="Y16" s="14" t="s">
        <v>34</v>
      </c>
      <c r="Z16" s="14" t="s">
        <v>32</v>
      </c>
      <c r="AA16" s="14" t="s">
        <v>32</v>
      </c>
      <c r="AB16" s="14" t="s">
        <v>35</v>
      </c>
      <c r="AC16" s="14" t="s">
        <v>36</v>
      </c>
      <c r="AD16" s="13" t="str">
        <f t="shared" si="0"/>
        <v>8 West Street Rochford Essex.SS4 1AJ</v>
      </c>
      <c r="AE16" s="13" t="str">
        <f>VLOOKUP(B16,People!B:D,2,FALSE)</f>
        <v>Jaimie Bush</v>
      </c>
      <c r="AF16" s="13" t="str">
        <f>VLOOKUP(B16,People!B:D,3,FALSE)</f>
        <v>The Square Coffee Co. Limited</v>
      </c>
    </row>
    <row r="17" spans="1:32" ht="15" x14ac:dyDescent="0.25">
      <c r="A17" s="14">
        <v>16</v>
      </c>
      <c r="B17" s="14" t="s">
        <v>108</v>
      </c>
      <c r="C17" s="14" t="s">
        <v>109</v>
      </c>
      <c r="D17" s="14" t="s">
        <v>110</v>
      </c>
      <c r="E17" s="14"/>
      <c r="F17" s="14" t="s">
        <v>101</v>
      </c>
      <c r="G17" s="14" t="s">
        <v>29</v>
      </c>
      <c r="H17" s="14" t="s">
        <v>111</v>
      </c>
      <c r="I17" s="14" t="s">
        <v>88</v>
      </c>
      <c r="J17" s="14" t="s">
        <v>1227</v>
      </c>
      <c r="K17" s="14" t="s">
        <v>32</v>
      </c>
      <c r="L17" s="14" t="s">
        <v>44</v>
      </c>
      <c r="M17" s="14" t="s">
        <v>32</v>
      </c>
      <c r="N17" s="14" t="s">
        <v>34</v>
      </c>
      <c r="O17" s="14" t="s">
        <v>32</v>
      </c>
      <c r="P17" s="14" t="s">
        <v>32</v>
      </c>
      <c r="Q17" s="14" t="s">
        <v>32</v>
      </c>
      <c r="R17" s="14" t="s">
        <v>32</v>
      </c>
      <c r="S17" s="14" t="s">
        <v>32</v>
      </c>
      <c r="T17" s="14" t="s">
        <v>32</v>
      </c>
      <c r="U17" s="14" t="s">
        <v>32</v>
      </c>
      <c r="V17" s="14" t="s">
        <v>32</v>
      </c>
      <c r="W17" s="14" t="s">
        <v>32</v>
      </c>
      <c r="X17" s="14" t="s">
        <v>32</v>
      </c>
      <c r="Y17" s="14" t="s">
        <v>32</v>
      </c>
      <c r="Z17" s="14" t="s">
        <v>32</v>
      </c>
      <c r="AA17" s="14" t="s">
        <v>32</v>
      </c>
      <c r="AB17" s="14" t="s">
        <v>35</v>
      </c>
      <c r="AC17" s="14" t="s">
        <v>36</v>
      </c>
      <c r="AD17" s="13" t="str">
        <f t="shared" si="0"/>
        <v>UNIT 6 SOUTHEND AIRPORT RETAIL SOUTHEND ON SEA ESSEX.SS2 6FW</v>
      </c>
      <c r="AE17" s="13" t="str">
        <f>VLOOKUP(B17,People!B:D,2,FALSE)</f>
        <v>Tauqir Ali</v>
      </c>
      <c r="AF17" s="13" t="str">
        <f>VLOOKUP(B17,People!B:D,3,FALSE)</f>
        <v>B &amp; M Retail Ltd</v>
      </c>
    </row>
    <row r="18" spans="1:32" ht="15" x14ac:dyDescent="0.25">
      <c r="A18" s="14">
        <v>17</v>
      </c>
      <c r="B18" s="14" t="s">
        <v>112</v>
      </c>
      <c r="C18" s="14" t="s">
        <v>113</v>
      </c>
      <c r="D18" s="14" t="s">
        <v>114</v>
      </c>
      <c r="E18" s="14"/>
      <c r="F18" s="14" t="s">
        <v>48</v>
      </c>
      <c r="G18" s="14" t="s">
        <v>29</v>
      </c>
      <c r="H18" s="14" t="s">
        <v>115</v>
      </c>
      <c r="I18" s="14" t="s">
        <v>259</v>
      </c>
      <c r="J18" s="14" t="s">
        <v>1225</v>
      </c>
      <c r="K18" s="14" t="s">
        <v>34</v>
      </c>
      <c r="L18" s="14" t="s">
        <v>51</v>
      </c>
      <c r="M18" s="14" t="s">
        <v>32</v>
      </c>
      <c r="N18" s="14" t="s">
        <v>32</v>
      </c>
      <c r="O18" s="14" t="s">
        <v>32</v>
      </c>
      <c r="P18" s="14" t="s">
        <v>34</v>
      </c>
      <c r="Q18" s="14" t="s">
        <v>32</v>
      </c>
      <c r="R18" s="14" t="s">
        <v>34</v>
      </c>
      <c r="S18" s="14" t="s">
        <v>34</v>
      </c>
      <c r="T18" s="14" t="s">
        <v>34</v>
      </c>
      <c r="U18" s="14" t="s">
        <v>34</v>
      </c>
      <c r="V18" s="14" t="s">
        <v>34</v>
      </c>
      <c r="W18" s="14"/>
      <c r="X18" s="14" t="s">
        <v>34</v>
      </c>
      <c r="Y18" s="14" t="s">
        <v>34</v>
      </c>
      <c r="Z18" s="14" t="s">
        <v>34</v>
      </c>
      <c r="AA18" s="14" t="s">
        <v>32</v>
      </c>
      <c r="AB18" s="14" t="s">
        <v>35</v>
      </c>
      <c r="AC18" s="14" t="s">
        <v>36</v>
      </c>
      <c r="AD18" s="13" t="str">
        <f t="shared" si="0"/>
        <v>BALLARDS GORE CANEWDON ESSEX.SS4 2DA</v>
      </c>
      <c r="AE18" s="13" t="str">
        <f>VLOOKUP(B18,People!B:D,2,FALSE)</f>
        <v>Michael Brown</v>
      </c>
      <c r="AF18" s="13" t="str">
        <f>VLOOKUP(B18,People!B:D,3,FALSE)</f>
        <v>Plan 64 Ltd</v>
      </c>
    </row>
    <row r="19" spans="1:32" ht="15" x14ac:dyDescent="0.25">
      <c r="A19" s="14">
        <v>18</v>
      </c>
      <c r="B19" s="14" t="s">
        <v>116</v>
      </c>
      <c r="C19" s="14" t="s">
        <v>117</v>
      </c>
      <c r="D19" s="14" t="s">
        <v>118</v>
      </c>
      <c r="E19" s="14"/>
      <c r="F19" s="14" t="s">
        <v>41</v>
      </c>
      <c r="G19" s="14" t="s">
        <v>29</v>
      </c>
      <c r="H19" s="14" t="s">
        <v>119</v>
      </c>
      <c r="I19" s="14" t="s">
        <v>120</v>
      </c>
      <c r="J19" s="14" t="s">
        <v>1224</v>
      </c>
      <c r="K19" s="14" t="s">
        <v>34</v>
      </c>
      <c r="L19" s="14" t="s">
        <v>121</v>
      </c>
      <c r="M19" s="14" t="s">
        <v>32</v>
      </c>
      <c r="N19" s="14" t="s">
        <v>32</v>
      </c>
      <c r="O19" s="14" t="s">
        <v>34</v>
      </c>
      <c r="P19" s="14" t="s">
        <v>32</v>
      </c>
      <c r="Q19" s="14" t="s">
        <v>32</v>
      </c>
      <c r="R19" s="14" t="s">
        <v>34</v>
      </c>
      <c r="S19" s="14" t="s">
        <v>34</v>
      </c>
      <c r="T19" s="14" t="s">
        <v>32</v>
      </c>
      <c r="U19" s="14" t="s">
        <v>32</v>
      </c>
      <c r="V19" s="14" t="s">
        <v>32</v>
      </c>
      <c r="W19" s="14"/>
      <c r="X19" s="14" t="s">
        <v>34</v>
      </c>
      <c r="Y19" s="14" t="s">
        <v>34</v>
      </c>
      <c r="Z19" s="14" t="s">
        <v>34</v>
      </c>
      <c r="AA19" s="14" t="s">
        <v>32</v>
      </c>
      <c r="AB19" s="14" t="s">
        <v>35</v>
      </c>
      <c r="AC19" s="14" t="s">
        <v>36</v>
      </c>
      <c r="AD19" s="13" t="str">
        <f t="shared" si="0"/>
        <v>27-29 EASTWOOD ROAD RAYLEIGH ESSEX.SS6 7JD</v>
      </c>
      <c r="AE19" s="13" t="str">
        <f>VLOOKUP(B19,People!B:D,2,FALSE)</f>
        <v>Simon Matthews</v>
      </c>
      <c r="AF19" s="13" t="str">
        <f>VLOOKUP(B19,People!B:D,3,FALSE)</f>
        <v>DSGB Enterprises Ltd</v>
      </c>
    </row>
    <row r="20" spans="1:32" ht="15" x14ac:dyDescent="0.25">
      <c r="A20" s="14">
        <v>19</v>
      </c>
      <c r="B20" s="14" t="s">
        <v>122</v>
      </c>
      <c r="C20" s="14" t="s">
        <v>123</v>
      </c>
      <c r="D20" s="14" t="s">
        <v>124</v>
      </c>
      <c r="E20" s="14"/>
      <c r="F20" s="14" t="s">
        <v>125</v>
      </c>
      <c r="G20" s="14" t="s">
        <v>29</v>
      </c>
      <c r="H20" s="14" t="s">
        <v>126</v>
      </c>
      <c r="I20" s="14" t="s">
        <v>127</v>
      </c>
      <c r="J20" s="14" t="s">
        <v>1228</v>
      </c>
      <c r="K20" s="14" t="s">
        <v>32</v>
      </c>
      <c r="L20" s="14" t="s">
        <v>44</v>
      </c>
      <c r="M20" s="14" t="s">
        <v>32</v>
      </c>
      <c r="N20" s="14" t="s">
        <v>32</v>
      </c>
      <c r="O20" s="14" t="s">
        <v>32</v>
      </c>
      <c r="P20" s="14" t="s">
        <v>32</v>
      </c>
      <c r="Q20" s="14" t="s">
        <v>34</v>
      </c>
      <c r="R20" s="14" t="s">
        <v>32</v>
      </c>
      <c r="S20" s="14" t="s">
        <v>34</v>
      </c>
      <c r="T20" s="14" t="s">
        <v>34</v>
      </c>
      <c r="U20" s="14" t="s">
        <v>34</v>
      </c>
      <c r="V20" s="14" t="s">
        <v>32</v>
      </c>
      <c r="W20" s="14"/>
      <c r="X20" s="14" t="s">
        <v>34</v>
      </c>
      <c r="Y20" s="14" t="s">
        <v>34</v>
      </c>
      <c r="Z20" s="14" t="s">
        <v>34</v>
      </c>
      <c r="AA20" s="14" t="s">
        <v>32</v>
      </c>
      <c r="AB20" s="14" t="s">
        <v>35</v>
      </c>
      <c r="AC20" s="14" t="s">
        <v>36</v>
      </c>
      <c r="AD20" s="13" t="str">
        <f t="shared" si="0"/>
        <v>432 LITTLE WAKERING ROAD LITTLE WAKERING ESSEX.SS3 0JW</v>
      </c>
      <c r="AE20" s="13" t="str">
        <f>VLOOKUP(B20,People!B:D,2,FALSE)</f>
        <v>N/A</v>
      </c>
      <c r="AF20" s="13" t="str">
        <f>VLOOKUP(B20,People!B:D,3,FALSE)</f>
        <v>Ivan King</v>
      </c>
    </row>
    <row r="21" spans="1:32" ht="15" x14ac:dyDescent="0.25">
      <c r="A21" s="14">
        <v>558</v>
      </c>
      <c r="B21" s="14" t="s">
        <v>1230</v>
      </c>
      <c r="C21" s="14" t="s">
        <v>128</v>
      </c>
      <c r="D21" s="14" t="s">
        <v>129</v>
      </c>
      <c r="E21" s="14" t="s">
        <v>41</v>
      </c>
      <c r="F21" s="14"/>
      <c r="G21" s="14" t="s">
        <v>29</v>
      </c>
      <c r="H21" s="14" t="s">
        <v>130</v>
      </c>
      <c r="I21" s="14" t="s">
        <v>120</v>
      </c>
      <c r="J21" s="14" t="s">
        <v>1224</v>
      </c>
      <c r="K21" s="14"/>
      <c r="L21" s="14"/>
      <c r="M21" s="14" t="s">
        <v>32</v>
      </c>
      <c r="N21" s="14" t="s">
        <v>32</v>
      </c>
      <c r="O21" s="14" t="s">
        <v>32</v>
      </c>
      <c r="P21" s="14" t="s">
        <v>34</v>
      </c>
      <c r="Q21" s="14" t="s">
        <v>32</v>
      </c>
      <c r="R21" s="14" t="s">
        <v>34</v>
      </c>
      <c r="S21" s="14" t="s">
        <v>34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34</v>
      </c>
      <c r="Y21" s="14" t="s">
        <v>34</v>
      </c>
      <c r="Z21" s="14" t="s">
        <v>34</v>
      </c>
      <c r="AA21" s="14" t="s">
        <v>32</v>
      </c>
      <c r="AB21" s="14" t="s">
        <v>35</v>
      </c>
      <c r="AC21" s="14" t="s">
        <v>36</v>
      </c>
      <c r="AD21" s="13" t="str">
        <f t="shared" si="0"/>
        <v>131 HIGH STREET RAYLEIGH ESSEX.SS6 7QA</v>
      </c>
      <c r="AE21" s="13" t="e">
        <f>VLOOKUP(B21,People!B:D,2,FALSE)</f>
        <v>#N/A</v>
      </c>
      <c r="AF21" s="13" t="e">
        <f>VLOOKUP(B21,People!B:D,3,FALSE)</f>
        <v>#N/A</v>
      </c>
    </row>
    <row r="22" spans="1:32" ht="15" x14ac:dyDescent="0.25">
      <c r="A22" s="14">
        <v>21</v>
      </c>
      <c r="B22" s="14" t="s">
        <v>132</v>
      </c>
      <c r="C22" s="14" t="s">
        <v>133</v>
      </c>
      <c r="D22" s="14" t="s">
        <v>134</v>
      </c>
      <c r="E22" s="14"/>
      <c r="F22" s="14" t="s">
        <v>41</v>
      </c>
      <c r="G22" s="14" t="s">
        <v>29</v>
      </c>
      <c r="H22" s="14" t="s">
        <v>42</v>
      </c>
      <c r="I22" s="14" t="s">
        <v>31</v>
      </c>
      <c r="J22" s="14" t="s">
        <v>1224</v>
      </c>
      <c r="K22" s="14">
        <v>1</v>
      </c>
      <c r="L22" s="14" t="s">
        <v>33</v>
      </c>
      <c r="M22" s="14" t="s">
        <v>32</v>
      </c>
      <c r="N22" s="14" t="s">
        <v>32</v>
      </c>
      <c r="O22" s="14" t="s">
        <v>32</v>
      </c>
      <c r="P22" s="14" t="s">
        <v>34</v>
      </c>
      <c r="Q22" s="14" t="s">
        <v>32</v>
      </c>
      <c r="R22" s="14" t="s">
        <v>34</v>
      </c>
      <c r="S22" s="14" t="s">
        <v>34</v>
      </c>
      <c r="T22" s="14"/>
      <c r="U22" s="14"/>
      <c r="V22" s="14"/>
      <c r="W22" s="14"/>
      <c r="X22" s="14" t="s">
        <v>34</v>
      </c>
      <c r="Y22" s="14" t="s">
        <v>34</v>
      </c>
      <c r="Z22" s="14" t="s">
        <v>34</v>
      </c>
      <c r="AA22" s="14" t="s">
        <v>32</v>
      </c>
      <c r="AB22" s="14" t="s">
        <v>35</v>
      </c>
      <c r="AC22" s="14" t="s">
        <v>36</v>
      </c>
      <c r="AD22" s="13" t="str">
        <f t="shared" si="0"/>
        <v>49 EASTWOOD ROAD RAYLEIGH ESSEX.SS6 7JE</v>
      </c>
      <c r="AE22" s="13" t="str">
        <f>VLOOKUP(B22,People!B:D,2,FALSE)</f>
        <v>Huseyin Yuksel</v>
      </c>
      <c r="AF22" s="13" t="str">
        <f>VLOOKUP(B22,People!B:D,3,FALSE)</f>
        <v>Huseyin Yuksel</v>
      </c>
    </row>
    <row r="23" spans="1:32" ht="15" x14ac:dyDescent="0.25">
      <c r="A23" s="14">
        <v>22</v>
      </c>
      <c r="B23" s="14" t="s">
        <v>135</v>
      </c>
      <c r="C23" s="14" t="s">
        <v>136</v>
      </c>
      <c r="D23" s="14" t="s">
        <v>137</v>
      </c>
      <c r="E23" s="14"/>
      <c r="F23" s="14" t="s">
        <v>41</v>
      </c>
      <c r="G23" s="14" t="s">
        <v>29</v>
      </c>
      <c r="H23" s="14" t="s">
        <v>130</v>
      </c>
      <c r="I23" s="14" t="s">
        <v>31</v>
      </c>
      <c r="J23" s="14" t="s">
        <v>1224</v>
      </c>
      <c r="K23" s="14" t="s">
        <v>32</v>
      </c>
      <c r="L23" s="14" t="s">
        <v>44</v>
      </c>
      <c r="M23" s="14" t="s">
        <v>32</v>
      </c>
      <c r="N23" s="14" t="s">
        <v>32</v>
      </c>
      <c r="O23" s="14" t="s">
        <v>34</v>
      </c>
      <c r="P23" s="14" t="s">
        <v>32</v>
      </c>
      <c r="Q23" s="14" t="s">
        <v>32</v>
      </c>
      <c r="R23" s="14" t="s">
        <v>32</v>
      </c>
      <c r="S23" s="14" t="s">
        <v>34</v>
      </c>
      <c r="T23" s="14" t="s">
        <v>32</v>
      </c>
      <c r="U23" s="14" t="s">
        <v>32</v>
      </c>
      <c r="V23" s="14" t="s">
        <v>32</v>
      </c>
      <c r="W23" s="14"/>
      <c r="X23" s="14" t="s">
        <v>34</v>
      </c>
      <c r="Y23" s="14" t="s">
        <v>34</v>
      </c>
      <c r="Z23" s="14" t="s">
        <v>34</v>
      </c>
      <c r="AA23" s="14" t="s">
        <v>32</v>
      </c>
      <c r="AB23" s="14" t="s">
        <v>35</v>
      </c>
      <c r="AC23" s="14" t="s">
        <v>36</v>
      </c>
      <c r="AD23" s="13" t="str">
        <f t="shared" si="0"/>
        <v>123 - 125 HIGH STREET RAYLEIGH ESSEX.SS6 7QA</v>
      </c>
      <c r="AE23" s="13" t="str">
        <f>VLOOKUP(B23,People!B:D,2,FALSE)</f>
        <v>Ugur Sonmez</v>
      </c>
      <c r="AF23" s="13" t="str">
        <f>VLOOKUP(B23,People!B:D,3,FALSE)</f>
        <v>Mr Murat Gelmen</v>
      </c>
    </row>
    <row r="24" spans="1:32" ht="15" x14ac:dyDescent="0.25">
      <c r="A24" s="14">
        <v>209</v>
      </c>
      <c r="B24" s="14" t="s">
        <v>762</v>
      </c>
      <c r="C24" s="14" t="s">
        <v>763</v>
      </c>
      <c r="D24" s="14" t="s">
        <v>390</v>
      </c>
      <c r="E24" s="14" t="s">
        <v>62</v>
      </c>
      <c r="F24" s="14" t="s">
        <v>138</v>
      </c>
      <c r="G24" s="14" t="s">
        <v>29</v>
      </c>
      <c r="H24" s="14" t="s">
        <v>391</v>
      </c>
      <c r="I24" s="14" t="s">
        <v>330</v>
      </c>
      <c r="J24" s="14" t="s">
        <v>1224</v>
      </c>
      <c r="K24" s="14" t="s">
        <v>34</v>
      </c>
      <c r="L24" s="14" t="s">
        <v>44</v>
      </c>
      <c r="M24" s="14" t="s">
        <v>32</v>
      </c>
      <c r="N24" s="14" t="s">
        <v>32</v>
      </c>
      <c r="O24" s="14" t="s">
        <v>32</v>
      </c>
      <c r="P24" s="14" t="s">
        <v>34</v>
      </c>
      <c r="Q24" s="14" t="s">
        <v>32</v>
      </c>
      <c r="R24" s="14"/>
      <c r="S24" s="14" t="s">
        <v>34</v>
      </c>
      <c r="T24" s="14"/>
      <c r="U24" s="14"/>
      <c r="V24" s="14"/>
      <c r="W24" s="14"/>
      <c r="X24" s="14" t="s">
        <v>34</v>
      </c>
      <c r="Y24" s="14" t="s">
        <v>34</v>
      </c>
      <c r="Z24" s="14" t="s">
        <v>34</v>
      </c>
      <c r="AA24" s="14" t="s">
        <v>34</v>
      </c>
      <c r="AB24" s="14" t="s">
        <v>35</v>
      </c>
      <c r="AC24" s="14" t="s">
        <v>332</v>
      </c>
      <c r="AD24" s="13" t="str">
        <f t="shared" si="0"/>
        <v>POOLES LANE HULLBRIDGE HOCKLEY ESSEX.SS5 6PA</v>
      </c>
      <c r="AE24" s="13" t="e">
        <f>VLOOKUP(B24,People!B:D,2,FALSE)</f>
        <v>#N/A</v>
      </c>
      <c r="AF24" s="13" t="e">
        <f>VLOOKUP(B24,People!B:D,3,FALSE)</f>
        <v>#N/A</v>
      </c>
    </row>
    <row r="25" spans="1:32" ht="15" x14ac:dyDescent="0.25">
      <c r="A25" s="14">
        <v>221</v>
      </c>
      <c r="B25" s="14" t="s">
        <v>139</v>
      </c>
      <c r="C25" s="14" t="s">
        <v>140</v>
      </c>
      <c r="D25" s="14" t="s">
        <v>141</v>
      </c>
      <c r="E25" s="14"/>
      <c r="F25" s="14" t="s">
        <v>41</v>
      </c>
      <c r="G25" s="14" t="s">
        <v>29</v>
      </c>
      <c r="H25" s="14" t="s">
        <v>142</v>
      </c>
      <c r="I25" s="14" t="s">
        <v>50</v>
      </c>
      <c r="J25" s="14" t="s">
        <v>1224</v>
      </c>
      <c r="K25" s="14" t="s">
        <v>34</v>
      </c>
      <c r="L25" s="14" t="s">
        <v>143</v>
      </c>
      <c r="M25" s="14" t="s">
        <v>32</v>
      </c>
      <c r="N25" s="14" t="s">
        <v>32</v>
      </c>
      <c r="O25" s="14" t="s">
        <v>32</v>
      </c>
      <c r="P25" s="14" t="s">
        <v>34</v>
      </c>
      <c r="Q25" s="14" t="s">
        <v>32</v>
      </c>
      <c r="R25" s="14" t="s">
        <v>34</v>
      </c>
      <c r="S25" s="14" t="s">
        <v>34</v>
      </c>
      <c r="T25" s="14"/>
      <c r="U25" s="14"/>
      <c r="V25" s="14"/>
      <c r="W25" s="14"/>
      <c r="X25" s="14" t="s">
        <v>34</v>
      </c>
      <c r="Y25" s="14" t="s">
        <v>34</v>
      </c>
      <c r="Z25" s="14" t="s">
        <v>34</v>
      </c>
      <c r="AA25" s="14" t="s">
        <v>34</v>
      </c>
      <c r="AB25" s="14" t="s">
        <v>35</v>
      </c>
      <c r="AC25" s="14" t="s">
        <v>36</v>
      </c>
      <c r="AD25" s="13" t="str">
        <f t="shared" si="0"/>
        <v>84 HIGH STREET RAYLEIGH ESSEX.SS6 7EA</v>
      </c>
      <c r="AE25" s="13" t="str">
        <f>VLOOKUP(B25,People!B:D,2,FALSE)</f>
        <v>Cherrelle Bradley</v>
      </c>
      <c r="AF25" s="13" t="str">
        <f>VLOOKUP(B25,People!B:D,3,FALSE)</f>
        <v>marston's PLC</v>
      </c>
    </row>
    <row r="26" spans="1:32" ht="15" x14ac:dyDescent="0.25">
      <c r="A26" s="14">
        <v>216</v>
      </c>
      <c r="B26" s="14" t="s">
        <v>144</v>
      </c>
      <c r="C26" s="14" t="s">
        <v>145</v>
      </c>
      <c r="D26" s="14" t="s">
        <v>146</v>
      </c>
      <c r="E26" s="14"/>
      <c r="F26" s="14" t="s">
        <v>138</v>
      </c>
      <c r="G26" s="14" t="s">
        <v>29</v>
      </c>
      <c r="H26" s="14" t="s">
        <v>147</v>
      </c>
      <c r="I26" s="14" t="s">
        <v>148</v>
      </c>
      <c r="J26" s="14" t="s">
        <v>1225</v>
      </c>
      <c r="K26" s="14" t="s">
        <v>32</v>
      </c>
      <c r="L26" s="14" t="s">
        <v>44</v>
      </c>
      <c r="M26" s="14" t="s">
        <v>32</v>
      </c>
      <c r="N26" s="14" t="s">
        <v>32</v>
      </c>
      <c r="O26" s="14" t="s">
        <v>34</v>
      </c>
      <c r="P26" s="14" t="s">
        <v>32</v>
      </c>
      <c r="Q26" s="14" t="s">
        <v>32</v>
      </c>
      <c r="R26" s="14"/>
      <c r="S26" s="14" t="s">
        <v>34</v>
      </c>
      <c r="T26" s="14"/>
      <c r="U26" s="14"/>
      <c r="V26" s="14"/>
      <c r="W26" s="14"/>
      <c r="X26" s="14"/>
      <c r="Y26" s="14" t="s">
        <v>34</v>
      </c>
      <c r="Z26" s="14" t="s">
        <v>32</v>
      </c>
      <c r="AA26" s="14" t="s">
        <v>32</v>
      </c>
      <c r="AB26" s="14" t="s">
        <v>35</v>
      </c>
      <c r="AC26" s="14" t="s">
        <v>36</v>
      </c>
      <c r="AD26" s="13" t="str">
        <f t="shared" si="0"/>
        <v>17-19 ELDON WAY IND EST HOCKLEY ESSEX.SS5 4AD</v>
      </c>
      <c r="AE26" s="13" t="str">
        <f>VLOOKUP(B26,People!B:D,2,FALSE)</f>
        <v>Stuart Mackaness</v>
      </c>
      <c r="AF26" s="13" t="str">
        <f>VLOOKUP(B26,People!B:D,3,FALSE)</f>
        <v>Stuart Mackaness</v>
      </c>
    </row>
    <row r="27" spans="1:32" ht="15" x14ac:dyDescent="0.25">
      <c r="A27" s="14">
        <v>26</v>
      </c>
      <c r="B27" s="14" t="s">
        <v>149</v>
      </c>
      <c r="C27" s="14" t="s">
        <v>150</v>
      </c>
      <c r="D27" s="14" t="s">
        <v>151</v>
      </c>
      <c r="E27" s="14"/>
      <c r="F27" s="14" t="s">
        <v>138</v>
      </c>
      <c r="G27" s="14" t="s">
        <v>29</v>
      </c>
      <c r="H27" s="14" t="s">
        <v>152</v>
      </c>
      <c r="I27" s="14" t="s">
        <v>50</v>
      </c>
      <c r="J27" s="14" t="s">
        <v>1227</v>
      </c>
      <c r="K27" s="14" t="s">
        <v>32</v>
      </c>
      <c r="L27" s="14" t="s">
        <v>51</v>
      </c>
      <c r="M27" s="14" t="s">
        <v>32</v>
      </c>
      <c r="N27" s="14" t="s">
        <v>32</v>
      </c>
      <c r="O27" s="14" t="s">
        <v>32</v>
      </c>
      <c r="P27" s="14" t="s">
        <v>34</v>
      </c>
      <c r="Q27" s="14" t="s">
        <v>32</v>
      </c>
      <c r="R27" s="14" t="s">
        <v>34</v>
      </c>
      <c r="S27" s="14" t="s">
        <v>34</v>
      </c>
      <c r="T27" s="14"/>
      <c r="U27" s="14"/>
      <c r="V27" s="14"/>
      <c r="W27" s="14"/>
      <c r="X27" s="14" t="s">
        <v>34</v>
      </c>
      <c r="Y27" s="14" t="s">
        <v>34</v>
      </c>
      <c r="Z27" s="14" t="s">
        <v>34</v>
      </c>
      <c r="AA27" s="14" t="s">
        <v>34</v>
      </c>
      <c r="AB27" s="14" t="s">
        <v>35</v>
      </c>
      <c r="AC27" s="14" t="s">
        <v>36</v>
      </c>
      <c r="AD27" s="13" t="str">
        <f t="shared" si="0"/>
        <v>99 MAIN ROAD HOCKLEY ESSEX.SS5 4RN</v>
      </c>
      <c r="AE27" s="13" t="str">
        <f>VLOOKUP(B27,People!B:D,2,FALSE)</f>
        <v>Adam Stone</v>
      </c>
      <c r="AF27" s="13" t="str">
        <f>VLOOKUP(B27,People!B:D,3,FALSE)</f>
        <v>Spirit Pub Company (Services) Ltd</v>
      </c>
    </row>
    <row r="28" spans="1:32" ht="15" x14ac:dyDescent="0.25">
      <c r="A28" s="14">
        <v>27</v>
      </c>
      <c r="B28" s="14" t="s">
        <v>153</v>
      </c>
      <c r="C28" s="14" t="s">
        <v>154</v>
      </c>
      <c r="D28" s="14" t="s">
        <v>155</v>
      </c>
      <c r="E28" s="14"/>
      <c r="F28" s="14" t="s">
        <v>41</v>
      </c>
      <c r="G28" s="14" t="s">
        <v>29</v>
      </c>
      <c r="H28" s="14" t="s">
        <v>156</v>
      </c>
      <c r="I28" s="14" t="s">
        <v>88</v>
      </c>
      <c r="J28" s="14" t="s">
        <v>1224</v>
      </c>
      <c r="K28" s="14" t="s">
        <v>32</v>
      </c>
      <c r="L28" s="14" t="s">
        <v>44</v>
      </c>
      <c r="M28" s="14" t="s">
        <v>32</v>
      </c>
      <c r="N28" s="14" t="s">
        <v>34</v>
      </c>
      <c r="O28" s="14" t="s">
        <v>32</v>
      </c>
      <c r="P28" s="14" t="s">
        <v>32</v>
      </c>
      <c r="Q28" s="14" t="s">
        <v>32</v>
      </c>
      <c r="R28" s="14" t="s">
        <v>32</v>
      </c>
      <c r="S28" s="14" t="s">
        <v>32</v>
      </c>
      <c r="T28" s="14" t="s">
        <v>32</v>
      </c>
      <c r="U28" s="14" t="s">
        <v>32</v>
      </c>
      <c r="V28" s="14" t="s">
        <v>32</v>
      </c>
      <c r="W28" s="14"/>
      <c r="X28" s="14"/>
      <c r="Y28" s="14"/>
      <c r="Z28" s="14"/>
      <c r="AA28" s="14" t="s">
        <v>32</v>
      </c>
      <c r="AB28" s="14" t="s">
        <v>35</v>
      </c>
      <c r="AC28" s="14" t="s">
        <v>36</v>
      </c>
      <c r="AD28" s="13" t="str">
        <f t="shared" si="0"/>
        <v>88 BULL LANE RAYLEIGH ESSEX.SS6 8NQ</v>
      </c>
      <c r="AE28" s="13" t="str">
        <f>VLOOKUP(B28,People!B:D,2,FALSE)</f>
        <v>Mohan Paramanandam</v>
      </c>
      <c r="AF28" s="13" t="str">
        <f>VLOOKUP(B28,People!B:D,3,FALSE)</f>
        <v>Mohan Paramanandam</v>
      </c>
    </row>
    <row r="29" spans="1:32" ht="15" x14ac:dyDescent="0.25">
      <c r="A29" s="14">
        <v>28</v>
      </c>
      <c r="B29" s="14" t="s">
        <v>157</v>
      </c>
      <c r="C29" s="14" t="s">
        <v>158</v>
      </c>
      <c r="D29" s="14" t="s">
        <v>159</v>
      </c>
      <c r="E29" s="14"/>
      <c r="F29" s="14" t="s">
        <v>48</v>
      </c>
      <c r="G29" s="14" t="s">
        <v>29</v>
      </c>
      <c r="H29" s="14" t="s">
        <v>160</v>
      </c>
      <c r="I29" s="14" t="s">
        <v>82</v>
      </c>
      <c r="J29" s="14" t="s">
        <v>1228</v>
      </c>
      <c r="K29" s="14" t="s">
        <v>32</v>
      </c>
      <c r="L29" s="14" t="s">
        <v>44</v>
      </c>
      <c r="M29" s="14" t="s">
        <v>32</v>
      </c>
      <c r="N29" s="14" t="s">
        <v>32</v>
      </c>
      <c r="O29" s="14" t="s">
        <v>32</v>
      </c>
      <c r="P29" s="14" t="s">
        <v>32</v>
      </c>
      <c r="Q29" s="14" t="s">
        <v>34</v>
      </c>
      <c r="R29" s="14" t="s">
        <v>32</v>
      </c>
      <c r="S29" s="14" t="s">
        <v>34</v>
      </c>
      <c r="T29" s="14" t="s">
        <v>34</v>
      </c>
      <c r="U29" s="14" t="s">
        <v>32</v>
      </c>
      <c r="V29" s="14" t="s">
        <v>32</v>
      </c>
      <c r="W29" s="14"/>
      <c r="X29" s="14" t="s">
        <v>34</v>
      </c>
      <c r="Y29" s="14" t="s">
        <v>34</v>
      </c>
      <c r="Z29" s="14" t="s">
        <v>34</v>
      </c>
      <c r="AA29" s="14" t="s">
        <v>34</v>
      </c>
      <c r="AB29" s="14" t="s">
        <v>35</v>
      </c>
      <c r="AC29" s="14" t="s">
        <v>36</v>
      </c>
      <c r="AD29" s="13" t="str">
        <f t="shared" si="0"/>
        <v>LAMBOURNE HALL ROAD CANEWDON ESSEX.SS4 3PG</v>
      </c>
      <c r="AE29" s="13" t="e">
        <f>VLOOKUP(B29,People!B:D,2,FALSE)</f>
        <v>#N/A</v>
      </c>
      <c r="AF29" s="13" t="e">
        <f>VLOOKUP(B29,People!B:D,3,FALSE)</f>
        <v>#N/A</v>
      </c>
    </row>
    <row r="30" spans="1:32" ht="15" x14ac:dyDescent="0.25">
      <c r="A30" s="14">
        <v>29</v>
      </c>
      <c r="B30" s="14" t="s">
        <v>161</v>
      </c>
      <c r="C30" s="14" t="s">
        <v>162</v>
      </c>
      <c r="D30" s="14" t="s">
        <v>163</v>
      </c>
      <c r="E30" s="14" t="s">
        <v>164</v>
      </c>
      <c r="F30" s="14" t="s">
        <v>165</v>
      </c>
      <c r="G30" s="14" t="s">
        <v>29</v>
      </c>
      <c r="H30" s="14" t="s">
        <v>166</v>
      </c>
      <c r="I30" s="14" t="s">
        <v>57</v>
      </c>
      <c r="J30" s="14" t="s">
        <v>1225</v>
      </c>
      <c r="K30" s="14" t="s">
        <v>34</v>
      </c>
      <c r="L30" s="14" t="s">
        <v>51</v>
      </c>
      <c r="M30" s="14" t="s">
        <v>32</v>
      </c>
      <c r="N30" s="14" t="s">
        <v>32</v>
      </c>
      <c r="O30" s="14" t="s">
        <v>32</v>
      </c>
      <c r="P30" s="14" t="s">
        <v>34</v>
      </c>
      <c r="Q30" s="14" t="s">
        <v>32</v>
      </c>
      <c r="R30" s="14" t="s">
        <v>34</v>
      </c>
      <c r="S30" s="14" t="s">
        <v>34</v>
      </c>
      <c r="T30" s="14"/>
      <c r="U30" s="14"/>
      <c r="V30" s="14"/>
      <c r="W30" s="14"/>
      <c r="X30" s="14" t="s">
        <v>34</v>
      </c>
      <c r="Y30" s="14" t="s">
        <v>34</v>
      </c>
      <c r="Z30" s="14" t="s">
        <v>34</v>
      </c>
      <c r="AA30" s="14" t="s">
        <v>34</v>
      </c>
      <c r="AB30" s="14" t="s">
        <v>35</v>
      </c>
      <c r="AC30" s="14" t="s">
        <v>36</v>
      </c>
      <c r="AD30" s="13" t="str">
        <f t="shared" si="0"/>
        <v>OLD LONDON ROAD RAWRETH WICKFORD ESSEX.SS11 8TZ</v>
      </c>
      <c r="AE30" s="13" t="str">
        <f>VLOOKUP(B30,People!B:D,2,FALSE)</f>
        <v>Sinan Osku</v>
      </c>
      <c r="AF30" s="13" t="str">
        <f>VLOOKUP(B30,People!B:D,3,FALSE)</f>
        <v>Spirit Pub Company (Leased) Ltd</v>
      </c>
    </row>
    <row r="31" spans="1:32" ht="15" x14ac:dyDescent="0.25">
      <c r="A31" s="14">
        <v>30</v>
      </c>
      <c r="B31" s="14" t="s">
        <v>167</v>
      </c>
      <c r="C31" s="14" t="s">
        <v>168</v>
      </c>
      <c r="D31" s="14" t="s">
        <v>169</v>
      </c>
      <c r="E31" s="14" t="s">
        <v>125</v>
      </c>
      <c r="F31" s="14" t="s">
        <v>93</v>
      </c>
      <c r="G31" s="14" t="s">
        <v>29</v>
      </c>
      <c r="H31" s="14" t="s">
        <v>126</v>
      </c>
      <c r="I31" s="14" t="s">
        <v>50</v>
      </c>
      <c r="J31" s="14" t="s">
        <v>1224</v>
      </c>
      <c r="K31" s="14" t="s">
        <v>34</v>
      </c>
      <c r="L31" s="14" t="s">
        <v>51</v>
      </c>
      <c r="M31" s="14" t="s">
        <v>32</v>
      </c>
      <c r="N31" s="14" t="s">
        <v>32</v>
      </c>
      <c r="O31" s="14" t="s">
        <v>32</v>
      </c>
      <c r="P31" s="14" t="s">
        <v>34</v>
      </c>
      <c r="Q31" s="14" t="s">
        <v>32</v>
      </c>
      <c r="R31" s="14" t="s">
        <v>34</v>
      </c>
      <c r="S31" s="14" t="s">
        <v>34</v>
      </c>
      <c r="T31" s="14"/>
      <c r="U31" s="14" t="s">
        <v>34</v>
      </c>
      <c r="V31" s="14"/>
      <c r="W31" s="14"/>
      <c r="X31" s="14" t="s">
        <v>34</v>
      </c>
      <c r="Y31" s="14" t="s">
        <v>34</v>
      </c>
      <c r="Z31" s="14" t="s">
        <v>34</v>
      </c>
      <c r="AA31" s="14" t="s">
        <v>34</v>
      </c>
      <c r="AB31" s="14" t="s">
        <v>35</v>
      </c>
      <c r="AC31" s="14" t="s">
        <v>36</v>
      </c>
      <c r="AD31" s="13" t="str">
        <f t="shared" si="0"/>
        <v>181 LITTLE WAKERING ROAD LITTLE WAKERING SOUTHEND-ON-SEA ESSEX.SS3 0JW</v>
      </c>
      <c r="AE31" s="13" t="str">
        <f>VLOOKUP(B31,People!B:D,2,FALSE)</f>
        <v>Ken Todd</v>
      </c>
      <c r="AF31" s="13" t="str">
        <f>VLOOKUP(B31,People!B:D,3,FALSE)</f>
        <v>Trust Inns Ltd</v>
      </c>
    </row>
    <row r="32" spans="1:32" ht="15" x14ac:dyDescent="0.25">
      <c r="A32" s="14">
        <v>31</v>
      </c>
      <c r="B32" s="14" t="s">
        <v>170</v>
      </c>
      <c r="C32" s="14" t="s">
        <v>171</v>
      </c>
      <c r="D32" s="14" t="s">
        <v>172</v>
      </c>
      <c r="E32" s="14"/>
      <c r="F32" s="14" t="s">
        <v>138</v>
      </c>
      <c r="G32" s="14" t="s">
        <v>29</v>
      </c>
      <c r="H32" s="14" t="s">
        <v>173</v>
      </c>
      <c r="I32" s="14" t="s">
        <v>88</v>
      </c>
      <c r="J32" s="14" t="s">
        <v>1225</v>
      </c>
      <c r="K32" s="14" t="s">
        <v>32</v>
      </c>
      <c r="L32" s="14" t="s">
        <v>44</v>
      </c>
      <c r="M32" s="14" t="s">
        <v>34</v>
      </c>
      <c r="N32" s="14" t="s">
        <v>34</v>
      </c>
      <c r="O32" s="14" t="s">
        <v>32</v>
      </c>
      <c r="P32" s="14" t="s">
        <v>32</v>
      </c>
      <c r="Q32" s="14" t="s">
        <v>32</v>
      </c>
      <c r="R32" s="14" t="s">
        <v>34</v>
      </c>
      <c r="S32" s="14" t="s">
        <v>32</v>
      </c>
      <c r="T32" s="14" t="s">
        <v>32</v>
      </c>
      <c r="U32" s="14" t="s">
        <v>32</v>
      </c>
      <c r="V32" s="14" t="s">
        <v>32</v>
      </c>
      <c r="W32" s="14"/>
      <c r="X32" s="14"/>
      <c r="Y32" s="14"/>
      <c r="Z32" s="14"/>
      <c r="AA32" s="14" t="s">
        <v>32</v>
      </c>
      <c r="AB32" s="14" t="s">
        <v>35</v>
      </c>
      <c r="AC32" s="14" t="s">
        <v>36</v>
      </c>
      <c r="AD32" s="13" t="str">
        <f t="shared" si="0"/>
        <v>GREENSWARD LANE HOCKLEY ESSEX.SS5 5HA</v>
      </c>
      <c r="AE32" s="13" t="str">
        <f>VLOOKUP(B32,People!B:D,2,FALSE)</f>
        <v>Visvalingam Chandrakumar</v>
      </c>
      <c r="AF32" s="13" t="str">
        <f>VLOOKUP(B32,People!B:D,3,FALSE)</f>
        <v>Rontec Watford Limited</v>
      </c>
    </row>
    <row r="33" spans="1:32" ht="15" x14ac:dyDescent="0.25">
      <c r="A33" s="14">
        <v>32</v>
      </c>
      <c r="B33" s="14" t="s">
        <v>174</v>
      </c>
      <c r="C33" s="14" t="s">
        <v>175</v>
      </c>
      <c r="D33" s="14" t="s">
        <v>176</v>
      </c>
      <c r="E33" s="14"/>
      <c r="F33" s="14" t="s">
        <v>41</v>
      </c>
      <c r="G33" s="14" t="s">
        <v>29</v>
      </c>
      <c r="H33" s="14" t="s">
        <v>177</v>
      </c>
      <c r="I33" s="14" t="s">
        <v>88</v>
      </c>
      <c r="J33" s="14" t="s">
        <v>1224</v>
      </c>
      <c r="K33" s="14" t="s">
        <v>32</v>
      </c>
      <c r="L33" s="14" t="s">
        <v>44</v>
      </c>
      <c r="M33" s="14" t="s">
        <v>32</v>
      </c>
      <c r="N33" s="14" t="s">
        <v>34</v>
      </c>
      <c r="O33" s="14" t="s">
        <v>32</v>
      </c>
      <c r="P33" s="14" t="s">
        <v>32</v>
      </c>
      <c r="Q33" s="14" t="s">
        <v>32</v>
      </c>
      <c r="R33" s="14" t="s">
        <v>32</v>
      </c>
      <c r="S33" s="14" t="s">
        <v>32</v>
      </c>
      <c r="T33" s="14" t="s">
        <v>32</v>
      </c>
      <c r="U33" s="14" t="s">
        <v>32</v>
      </c>
      <c r="V33" s="14" t="s">
        <v>32</v>
      </c>
      <c r="W33" s="14"/>
      <c r="X33" s="14"/>
      <c r="Y33" s="14"/>
      <c r="Z33" s="14"/>
      <c r="AA33" s="14" t="s">
        <v>32</v>
      </c>
      <c r="AB33" s="14" t="s">
        <v>35</v>
      </c>
      <c r="AC33" s="14" t="s">
        <v>36</v>
      </c>
      <c r="AD33" s="13" t="str">
        <f t="shared" si="0"/>
        <v>90 THE CHASE RAYLEIGH ESSEX.SS6 8QP</v>
      </c>
      <c r="AE33" s="13" t="str">
        <f>VLOOKUP(B33,People!B:D,2,FALSE)</f>
        <v>David Laurence Clark</v>
      </c>
      <c r="AF33" s="13" t="str">
        <f>VLOOKUP(B33,People!B:D,3,FALSE)</f>
        <v>David Clark</v>
      </c>
    </row>
    <row r="34" spans="1:32" ht="15" x14ac:dyDescent="0.25">
      <c r="A34" s="14">
        <v>33</v>
      </c>
      <c r="B34" s="14" t="s">
        <v>178</v>
      </c>
      <c r="C34" s="14" t="s">
        <v>179</v>
      </c>
      <c r="D34" s="14" t="s">
        <v>180</v>
      </c>
      <c r="E34" s="14"/>
      <c r="F34" s="14" t="s">
        <v>28</v>
      </c>
      <c r="G34" s="14" t="s">
        <v>29</v>
      </c>
      <c r="H34" s="14" t="s">
        <v>181</v>
      </c>
      <c r="I34" s="14" t="s">
        <v>182</v>
      </c>
      <c r="J34" s="14" t="s">
        <v>1229</v>
      </c>
      <c r="K34" s="14" t="s">
        <v>32</v>
      </c>
      <c r="L34" s="14" t="s">
        <v>44</v>
      </c>
      <c r="M34" s="14" t="s">
        <v>32</v>
      </c>
      <c r="N34" s="14" t="s">
        <v>32</v>
      </c>
      <c r="O34" s="14" t="s">
        <v>32</v>
      </c>
      <c r="P34" s="14" t="s">
        <v>32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32</v>
      </c>
      <c r="W34" s="14"/>
      <c r="X34" s="14" t="s">
        <v>34</v>
      </c>
      <c r="Y34" s="14" t="s">
        <v>34</v>
      </c>
      <c r="Z34" s="14" t="s">
        <v>34</v>
      </c>
      <c r="AA34" s="14" t="s">
        <v>34</v>
      </c>
      <c r="AB34" s="14" t="s">
        <v>35</v>
      </c>
      <c r="AC34" s="14" t="s">
        <v>36</v>
      </c>
      <c r="AD34" s="13" t="str">
        <f t="shared" si="0"/>
        <v>CHERRY ORCHARD WAY ROCHFORD ESSEX.SS4</v>
      </c>
      <c r="AE34" s="13" t="e">
        <f>VLOOKUP(B34,People!B:D,2,FALSE)</f>
        <v>#N/A</v>
      </c>
      <c r="AF34" s="13" t="e">
        <f>VLOOKUP(B34,People!B:D,3,FALSE)</f>
        <v>#N/A</v>
      </c>
    </row>
    <row r="35" spans="1:32" ht="15" x14ac:dyDescent="0.25">
      <c r="A35" s="14">
        <v>34</v>
      </c>
      <c r="B35" s="14" t="s">
        <v>183</v>
      </c>
      <c r="C35" s="14" t="s">
        <v>184</v>
      </c>
      <c r="D35" s="14" t="s">
        <v>185</v>
      </c>
      <c r="E35" s="14"/>
      <c r="F35" s="14" t="s">
        <v>28</v>
      </c>
      <c r="G35" s="14" t="s">
        <v>29</v>
      </c>
      <c r="H35" s="14" t="s">
        <v>186</v>
      </c>
      <c r="I35" s="14" t="s">
        <v>50</v>
      </c>
      <c r="J35" s="14" t="s">
        <v>1225</v>
      </c>
      <c r="K35" s="14" t="s">
        <v>34</v>
      </c>
      <c r="L35" s="14" t="s">
        <v>187</v>
      </c>
      <c r="M35" s="14" t="s">
        <v>32</v>
      </c>
      <c r="N35" s="14" t="s">
        <v>32</v>
      </c>
      <c r="O35" s="14" t="s">
        <v>32</v>
      </c>
      <c r="P35" s="14" t="s">
        <v>34</v>
      </c>
      <c r="Q35" s="14" t="s">
        <v>32</v>
      </c>
      <c r="R35" s="14" t="s">
        <v>34</v>
      </c>
      <c r="S35" s="14" t="s">
        <v>34</v>
      </c>
      <c r="T35" s="14"/>
      <c r="U35" s="14"/>
      <c r="V35" s="14"/>
      <c r="W35" s="14"/>
      <c r="X35" s="14"/>
      <c r="Y35" s="14" t="s">
        <v>34</v>
      </c>
      <c r="Z35" s="14"/>
      <c r="AA35" s="14" t="s">
        <v>32</v>
      </c>
      <c r="AB35" s="14" t="s">
        <v>35</v>
      </c>
      <c r="AC35" s="14" t="s">
        <v>36</v>
      </c>
      <c r="AD35" s="13" t="str">
        <f t="shared" si="0"/>
        <v>STAMBRIDGE ROAD ROCHFORD ESSEX.SS4 2AF</v>
      </c>
      <c r="AE35" s="13" t="str">
        <f>VLOOKUP(B35,People!B:D,2,FALSE)</f>
        <v>Liam Brace</v>
      </c>
      <c r="AF35" s="13" t="str">
        <f>VLOOKUP(B35,People!B:D,3,FALSE)</f>
        <v>RedCat Retail Pubs Limited</v>
      </c>
    </row>
    <row r="36" spans="1:32" ht="15" x14ac:dyDescent="0.25">
      <c r="A36" s="14">
        <v>544</v>
      </c>
      <c r="B36" s="14" t="s">
        <v>1216</v>
      </c>
      <c r="C36" s="14" t="s">
        <v>1215</v>
      </c>
      <c r="D36" s="14" t="s">
        <v>1231</v>
      </c>
      <c r="E36" s="14" t="s">
        <v>37</v>
      </c>
      <c r="F36" s="14" t="s">
        <v>1232</v>
      </c>
      <c r="G36" s="14" t="s">
        <v>58</v>
      </c>
      <c r="H36" s="14" t="s">
        <v>1233</v>
      </c>
      <c r="I36" s="14" t="s">
        <v>1234</v>
      </c>
      <c r="J36" s="14" t="s">
        <v>1225</v>
      </c>
      <c r="K36" s="14" t="s">
        <v>32</v>
      </c>
      <c r="L36" s="14"/>
      <c r="M36" s="14" t="s">
        <v>32</v>
      </c>
      <c r="N36" s="14" t="s">
        <v>32</v>
      </c>
      <c r="O36" s="14" t="s">
        <v>32</v>
      </c>
      <c r="P36" s="14" t="s">
        <v>34</v>
      </c>
      <c r="Q36" s="14" t="s">
        <v>34</v>
      </c>
      <c r="R36" s="14" t="s">
        <v>32</v>
      </c>
      <c r="S36" s="14" t="s">
        <v>32</v>
      </c>
      <c r="T36" s="14" t="s">
        <v>32</v>
      </c>
      <c r="U36" s="14" t="s">
        <v>32</v>
      </c>
      <c r="V36" s="14" t="s">
        <v>32</v>
      </c>
      <c r="W36" s="14" t="s">
        <v>32</v>
      </c>
      <c r="X36" s="14" t="s">
        <v>32</v>
      </c>
      <c r="Y36" s="14" t="s">
        <v>32</v>
      </c>
      <c r="Z36" s="14" t="s">
        <v>32</v>
      </c>
      <c r="AA36" s="14" t="s">
        <v>32</v>
      </c>
      <c r="AB36" s="14" t="s">
        <v>35</v>
      </c>
      <c r="AC36" s="14" t="s">
        <v>36</v>
      </c>
      <c r="AD36" s="13" t="str">
        <f t="shared" si="0"/>
        <v>Chelmsford Road Rochford Rawreth Essex.SS11 8SJ</v>
      </c>
      <c r="AE36" s="13" t="str">
        <f>VLOOKUP(B36,People!B:D,2,FALSE)</f>
        <v>Daniel Collins</v>
      </c>
      <c r="AF36" s="13" t="str">
        <f>VLOOKUP(B36,People!B:D,3,FALSE)</f>
        <v>Daniel Collins</v>
      </c>
    </row>
    <row r="37" spans="1:32" ht="15" x14ac:dyDescent="0.25">
      <c r="A37" s="14">
        <v>545</v>
      </c>
      <c r="B37" s="14" t="s">
        <v>1190</v>
      </c>
      <c r="C37" s="14" t="s">
        <v>1189</v>
      </c>
      <c r="D37" s="14" t="s">
        <v>592</v>
      </c>
      <c r="E37" s="14" t="s">
        <v>28</v>
      </c>
      <c r="F37" s="14"/>
      <c r="G37" s="14" t="s">
        <v>29</v>
      </c>
      <c r="H37" s="14" t="s">
        <v>593</v>
      </c>
      <c r="I37" s="14" t="s">
        <v>413</v>
      </c>
      <c r="J37" s="14" t="s">
        <v>1224</v>
      </c>
      <c r="K37" s="14" t="s">
        <v>32</v>
      </c>
      <c r="L37" s="14"/>
      <c r="M37" s="14" t="s">
        <v>32</v>
      </c>
      <c r="N37" s="14" t="s">
        <v>32</v>
      </c>
      <c r="O37" s="14" t="s">
        <v>32</v>
      </c>
      <c r="P37" s="14" t="s">
        <v>34</v>
      </c>
      <c r="Q37" s="14" t="s">
        <v>32</v>
      </c>
      <c r="R37" s="14"/>
      <c r="S37" s="14" t="s">
        <v>34</v>
      </c>
      <c r="T37" s="14"/>
      <c r="U37" s="14"/>
      <c r="V37" s="14"/>
      <c r="W37" s="14" t="s">
        <v>32</v>
      </c>
      <c r="X37" s="14" t="s">
        <v>34</v>
      </c>
      <c r="Y37" s="14" t="s">
        <v>34</v>
      </c>
      <c r="Z37" s="14"/>
      <c r="AA37" s="14" t="s">
        <v>32</v>
      </c>
      <c r="AB37" s="14" t="s">
        <v>35</v>
      </c>
      <c r="AC37" s="14" t="s">
        <v>36</v>
      </c>
      <c r="AD37" s="13" t="str">
        <f t="shared" si="0"/>
        <v>MAGNOLIA ROAD ROCHFORD ESSEX.SS4 3AD</v>
      </c>
      <c r="AE37" s="13" t="str">
        <f>VLOOKUP(B37,People!B:D,2,FALSE)</f>
        <v>Adrian Betchley</v>
      </c>
      <c r="AF37" s="13" t="str">
        <f>VLOOKUP(B37,People!B:D,3,FALSE)</f>
        <v>ROCHFORD HUNDRED RUGBY CLUB</v>
      </c>
    </row>
    <row r="38" spans="1:32" ht="15" x14ac:dyDescent="0.25">
      <c r="A38" s="14">
        <v>546</v>
      </c>
      <c r="B38" s="14" t="s">
        <v>1123</v>
      </c>
      <c r="C38" s="14" t="s">
        <v>1122</v>
      </c>
      <c r="D38" s="14" t="s">
        <v>1235</v>
      </c>
      <c r="E38" s="14"/>
      <c r="F38" s="14" t="s">
        <v>1232</v>
      </c>
      <c r="G38" s="14" t="s">
        <v>58</v>
      </c>
      <c r="H38" s="14" t="s">
        <v>1236</v>
      </c>
      <c r="I38" s="14" t="s">
        <v>120</v>
      </c>
      <c r="J38" s="14" t="s">
        <v>1229</v>
      </c>
      <c r="K38" s="14" t="s">
        <v>32</v>
      </c>
      <c r="L38" s="14"/>
      <c r="M38" s="14" t="s">
        <v>32</v>
      </c>
      <c r="N38" s="14" t="s">
        <v>32</v>
      </c>
      <c r="O38" s="14" t="s">
        <v>32</v>
      </c>
      <c r="P38" s="14" t="s">
        <v>34</v>
      </c>
      <c r="Q38" s="14" t="s">
        <v>32</v>
      </c>
      <c r="R38" s="14" t="s">
        <v>32</v>
      </c>
      <c r="S38" s="14" t="s">
        <v>34</v>
      </c>
      <c r="T38" s="14" t="s">
        <v>32</v>
      </c>
      <c r="U38" s="14" t="s">
        <v>32</v>
      </c>
      <c r="V38" s="14" t="s">
        <v>32</v>
      </c>
      <c r="W38" s="14" t="s">
        <v>32</v>
      </c>
      <c r="X38" s="14" t="s">
        <v>34</v>
      </c>
      <c r="Y38" s="14" t="s">
        <v>34</v>
      </c>
      <c r="Z38" s="14" t="s">
        <v>32</v>
      </c>
      <c r="AA38" s="14" t="s">
        <v>32</v>
      </c>
      <c r="AB38" s="14" t="s">
        <v>35</v>
      </c>
      <c r="AC38" s="14" t="s">
        <v>36</v>
      </c>
      <c r="AD38" s="13" t="str">
        <f t="shared" si="0"/>
        <v>Beeches Road Rawreth Essex.SS11 8TG</v>
      </c>
      <c r="AE38" s="13" t="str">
        <f>VLOOKUP(B38,People!B:D,2,FALSE)</f>
        <v>Victoria Charlotte Paveley</v>
      </c>
      <c r="AF38" s="13" t="str">
        <f>VLOOKUP(B38,People!B:D,3,FALSE)</f>
        <v>VIctoria Paveley</v>
      </c>
    </row>
    <row r="39" spans="1:32" ht="15" x14ac:dyDescent="0.25">
      <c r="A39" s="14">
        <v>38</v>
      </c>
      <c r="B39" s="14" t="s">
        <v>194</v>
      </c>
      <c r="C39" s="14" t="s">
        <v>195</v>
      </c>
      <c r="D39" s="14" t="s">
        <v>196</v>
      </c>
      <c r="E39" s="14"/>
      <c r="F39" s="14" t="s">
        <v>41</v>
      </c>
      <c r="G39" s="14" t="s">
        <v>29</v>
      </c>
      <c r="H39" s="14" t="s">
        <v>197</v>
      </c>
      <c r="I39" s="14" t="s">
        <v>31</v>
      </c>
      <c r="J39" s="14" t="s">
        <v>1224</v>
      </c>
      <c r="K39" s="14" t="s">
        <v>32</v>
      </c>
      <c r="L39" s="14" t="s">
        <v>44</v>
      </c>
      <c r="M39" s="14" t="s">
        <v>32</v>
      </c>
      <c r="N39" s="14" t="s">
        <v>32</v>
      </c>
      <c r="O39" s="14" t="s">
        <v>34</v>
      </c>
      <c r="P39" s="14" t="s">
        <v>32</v>
      </c>
      <c r="Q39" s="14" t="s">
        <v>32</v>
      </c>
      <c r="R39" s="14" t="s">
        <v>198</v>
      </c>
      <c r="S39" s="14" t="s">
        <v>198</v>
      </c>
      <c r="T39" s="14" t="s">
        <v>198</v>
      </c>
      <c r="U39" s="14" t="s">
        <v>198</v>
      </c>
      <c r="V39" s="14" t="s">
        <v>198</v>
      </c>
      <c r="W39" s="14" t="s">
        <v>198</v>
      </c>
      <c r="X39" s="14" t="s">
        <v>198</v>
      </c>
      <c r="Y39" s="14" t="s">
        <v>198</v>
      </c>
      <c r="Z39" s="14" t="s">
        <v>198</v>
      </c>
      <c r="AA39" s="14" t="s">
        <v>32</v>
      </c>
      <c r="AB39" s="14" t="s">
        <v>35</v>
      </c>
      <c r="AC39" s="14" t="s">
        <v>36</v>
      </c>
      <c r="AD39" s="13" t="str">
        <f t="shared" si="0"/>
        <v>11 LONDON ROAD RAYLEIGH ESSEX.SS6 9HN</v>
      </c>
      <c r="AE39" s="13" t="str">
        <f>VLOOKUP(B39,People!B:D,2,FALSE)</f>
        <v>Nuh Akar</v>
      </c>
      <c r="AF39" s="13" t="str">
        <f>VLOOKUP(B39,People!B:D,3,FALSE)</f>
        <v>Akar Nuh</v>
      </c>
    </row>
    <row r="40" spans="1:32" ht="15" x14ac:dyDescent="0.25">
      <c r="A40" s="14">
        <v>39</v>
      </c>
      <c r="B40" s="14" t="s">
        <v>200</v>
      </c>
      <c r="C40" s="14" t="s">
        <v>201</v>
      </c>
      <c r="D40" s="14" t="s">
        <v>202</v>
      </c>
      <c r="E40" s="14"/>
      <c r="F40" s="14" t="s">
        <v>138</v>
      </c>
      <c r="G40" s="14" t="s">
        <v>29</v>
      </c>
      <c r="H40" s="14" t="s">
        <v>147</v>
      </c>
      <c r="I40" s="14" t="s">
        <v>148</v>
      </c>
      <c r="J40" s="14" t="s">
        <v>1225</v>
      </c>
      <c r="K40" s="14" t="s">
        <v>34</v>
      </c>
      <c r="L40" s="14" t="s">
        <v>44</v>
      </c>
      <c r="M40" s="14" t="s">
        <v>32</v>
      </c>
      <c r="N40" s="14" t="s">
        <v>32</v>
      </c>
      <c r="O40" s="14" t="s">
        <v>32</v>
      </c>
      <c r="P40" s="14" t="s">
        <v>34</v>
      </c>
      <c r="Q40" s="14" t="s">
        <v>32</v>
      </c>
      <c r="R40" s="14" t="s">
        <v>34</v>
      </c>
      <c r="S40" s="14" t="s">
        <v>34</v>
      </c>
      <c r="T40" s="14"/>
      <c r="U40" s="14" t="s">
        <v>34</v>
      </c>
      <c r="V40" s="14" t="s">
        <v>34</v>
      </c>
      <c r="W40" s="14"/>
      <c r="X40" s="14" t="s">
        <v>34</v>
      </c>
      <c r="Y40" s="14" t="s">
        <v>34</v>
      </c>
      <c r="Z40" s="14" t="s">
        <v>34</v>
      </c>
      <c r="AA40" s="14" t="s">
        <v>34</v>
      </c>
      <c r="AB40" s="14" t="s">
        <v>35</v>
      </c>
      <c r="AC40" s="14" t="s">
        <v>36</v>
      </c>
      <c r="AD40" s="13" t="str">
        <f t="shared" si="0"/>
        <v>8 - 10 ELDON WAY HOCKLEY ESSEX.SS5 4AD</v>
      </c>
      <c r="AE40" s="13" t="str">
        <f>VLOOKUP(B40,People!B:D,2,FALSE)</f>
        <v>Julie Hubbard</v>
      </c>
      <c r="AF40" s="13" t="str">
        <f>VLOOKUP(B40,People!B:D,3,FALSE)</f>
        <v>CJ's Bowling Ltd</v>
      </c>
    </row>
    <row r="41" spans="1:32" ht="15" x14ac:dyDescent="0.25">
      <c r="A41" s="14">
        <v>247</v>
      </c>
      <c r="B41" s="14" t="s">
        <v>203</v>
      </c>
      <c r="C41" s="14" t="s">
        <v>204</v>
      </c>
      <c r="D41" s="14" t="s">
        <v>205</v>
      </c>
      <c r="E41" s="14" t="s">
        <v>62</v>
      </c>
      <c r="F41" s="14" t="s">
        <v>29</v>
      </c>
      <c r="G41" s="14"/>
      <c r="H41" s="14" t="s">
        <v>206</v>
      </c>
      <c r="I41" s="14" t="s">
        <v>207</v>
      </c>
      <c r="J41" s="14" t="s">
        <v>1225</v>
      </c>
      <c r="K41" s="14" t="s">
        <v>32</v>
      </c>
      <c r="L41" s="14">
        <v>0</v>
      </c>
      <c r="M41" s="14" t="s">
        <v>32</v>
      </c>
      <c r="N41" s="14" t="s">
        <v>34</v>
      </c>
      <c r="O41" s="14" t="s">
        <v>32</v>
      </c>
      <c r="P41" s="14" t="s">
        <v>32</v>
      </c>
      <c r="Q41" s="14" t="s">
        <v>32</v>
      </c>
      <c r="R41" s="14" t="s">
        <v>32</v>
      </c>
      <c r="S41" s="14" t="s">
        <v>32</v>
      </c>
      <c r="T41" s="14" t="s">
        <v>32</v>
      </c>
      <c r="U41" s="14" t="s">
        <v>32</v>
      </c>
      <c r="V41" s="14" t="s">
        <v>32</v>
      </c>
      <c r="W41" s="14" t="s">
        <v>32</v>
      </c>
      <c r="X41" s="14" t="s">
        <v>32</v>
      </c>
      <c r="Y41" s="14" t="s">
        <v>32</v>
      </c>
      <c r="Z41" s="14" t="s">
        <v>32</v>
      </c>
      <c r="AA41" s="14">
        <v>0</v>
      </c>
      <c r="AB41" s="14" t="s">
        <v>35</v>
      </c>
      <c r="AC41" s="14" t="s">
        <v>36</v>
      </c>
      <c r="AD41" s="13" t="str">
        <f t="shared" si="0"/>
        <v>1 - 9 FERRY ROAD HULLBRIDGE ESSEX .SS5 6DN</v>
      </c>
      <c r="AE41" s="13" t="str">
        <f>VLOOKUP(B41,People!B:D,2,FALSE)</f>
        <v>David Low</v>
      </c>
      <c r="AF41" s="13" t="str">
        <f>VLOOKUP(B41,People!B:D,3,FALSE)</f>
        <v>Co operative Group  Food Ltd</v>
      </c>
    </row>
    <row r="42" spans="1:32" ht="15" x14ac:dyDescent="0.25">
      <c r="A42" s="14">
        <v>41</v>
      </c>
      <c r="B42" s="14" t="s">
        <v>208</v>
      </c>
      <c r="C42" s="14" t="s">
        <v>209</v>
      </c>
      <c r="D42" s="14" t="s">
        <v>210</v>
      </c>
      <c r="E42" s="14" t="s">
        <v>211</v>
      </c>
      <c r="F42" s="14" t="s">
        <v>138</v>
      </c>
      <c r="G42" s="14" t="s">
        <v>29</v>
      </c>
      <c r="H42" s="14" t="s">
        <v>212</v>
      </c>
      <c r="I42" s="14" t="s">
        <v>148</v>
      </c>
      <c r="J42" s="14" t="s">
        <v>1227</v>
      </c>
      <c r="K42" s="14" t="s">
        <v>34</v>
      </c>
      <c r="L42" s="14" t="s">
        <v>213</v>
      </c>
      <c r="M42" s="14" t="s">
        <v>32</v>
      </c>
      <c r="N42" s="14" t="s">
        <v>32</v>
      </c>
      <c r="O42" s="14" t="s">
        <v>32</v>
      </c>
      <c r="P42" s="14" t="s">
        <v>34</v>
      </c>
      <c r="Q42" s="14" t="s">
        <v>32</v>
      </c>
      <c r="R42" s="14" t="s">
        <v>34</v>
      </c>
      <c r="S42" s="14" t="s">
        <v>34</v>
      </c>
      <c r="T42" s="14"/>
      <c r="U42" s="14" t="s">
        <v>34</v>
      </c>
      <c r="V42" s="14" t="s">
        <v>34</v>
      </c>
      <c r="W42" s="14"/>
      <c r="X42" s="14" t="s">
        <v>34</v>
      </c>
      <c r="Y42" s="14" t="s">
        <v>34</v>
      </c>
      <c r="Z42" s="14" t="s">
        <v>34</v>
      </c>
      <c r="AA42" s="14" t="s">
        <v>34</v>
      </c>
      <c r="AB42" s="14" t="s">
        <v>35</v>
      </c>
      <c r="AC42" s="14" t="s">
        <v>36</v>
      </c>
      <c r="AD42" s="13" t="str">
        <f t="shared" si="0"/>
        <v>CLEMENTS HALL WAY HAWKWELL HOCKLEY ESSEX.SS5 4LN</v>
      </c>
      <c r="AE42" s="13" t="str">
        <f>VLOOKUP(B42,People!B:D,2,FALSE)</f>
        <v>Robert Hewett</v>
      </c>
      <c r="AF42" s="13" t="str">
        <f>VLOOKUP(B42,People!B:D,3,FALSE)</f>
        <v>Fusion Lifestyle</v>
      </c>
    </row>
    <row r="43" spans="1:32" ht="15" x14ac:dyDescent="0.25">
      <c r="A43" s="14">
        <v>42</v>
      </c>
      <c r="B43" s="14" t="s">
        <v>214</v>
      </c>
      <c r="C43" s="14" t="s">
        <v>215</v>
      </c>
      <c r="D43" s="14" t="s">
        <v>216</v>
      </c>
      <c r="E43" s="14"/>
      <c r="F43" s="14" t="s">
        <v>41</v>
      </c>
      <c r="G43" s="14" t="s">
        <v>29</v>
      </c>
      <c r="H43" s="14" t="s">
        <v>217</v>
      </c>
      <c r="I43" s="14" t="s">
        <v>88</v>
      </c>
      <c r="J43" s="14" t="s">
        <v>1224</v>
      </c>
      <c r="K43" s="14" t="s">
        <v>32</v>
      </c>
      <c r="L43" s="14" t="s">
        <v>44</v>
      </c>
      <c r="M43" s="14" t="s">
        <v>32</v>
      </c>
      <c r="N43" s="14" t="s">
        <v>34</v>
      </c>
      <c r="O43" s="14" t="s">
        <v>32</v>
      </c>
      <c r="P43" s="14" t="s">
        <v>32</v>
      </c>
      <c r="Q43" s="14" t="s">
        <v>32</v>
      </c>
      <c r="R43" s="14" t="s">
        <v>32</v>
      </c>
      <c r="S43" s="14" t="s">
        <v>32</v>
      </c>
      <c r="T43" s="14"/>
      <c r="U43" s="14"/>
      <c r="V43" s="14"/>
      <c r="W43" s="14"/>
      <c r="X43" s="14"/>
      <c r="Y43" s="14"/>
      <c r="Z43" s="14"/>
      <c r="AA43" s="14" t="s">
        <v>32</v>
      </c>
      <c r="AB43" s="14" t="s">
        <v>35</v>
      </c>
      <c r="AC43" s="14" t="s">
        <v>36</v>
      </c>
      <c r="AD43" s="13" t="str">
        <f t="shared" si="0"/>
        <v>231-233 EASTWOOD ROAD RAYLEIGH ESSEX.SS6 7LY</v>
      </c>
      <c r="AE43" s="13" t="str">
        <f>VLOOKUP(B43,People!B:D,2,FALSE)</f>
        <v>Kailasapillai Sivathasan</v>
      </c>
      <c r="AF43" s="13" t="str">
        <f>VLOOKUP(B43,People!B:D,3,FALSE)</f>
        <v>Jay Retail Ltd</v>
      </c>
    </row>
    <row r="44" spans="1:32" ht="15" x14ac:dyDescent="0.25">
      <c r="A44" s="14">
        <v>43</v>
      </c>
      <c r="B44" s="14" t="s">
        <v>1237</v>
      </c>
      <c r="C44" s="14" t="s">
        <v>218</v>
      </c>
      <c r="D44" s="14" t="s">
        <v>219</v>
      </c>
      <c r="E44" s="14"/>
      <c r="F44" s="14" t="s">
        <v>28</v>
      </c>
      <c r="G44" s="14" t="s">
        <v>29</v>
      </c>
      <c r="H44" s="14" t="s">
        <v>220</v>
      </c>
      <c r="I44" s="14" t="s">
        <v>50</v>
      </c>
      <c r="J44" s="14" t="s">
        <v>1226</v>
      </c>
      <c r="K44" s="14" t="s">
        <v>34</v>
      </c>
      <c r="L44" s="14" t="s">
        <v>213</v>
      </c>
      <c r="M44" s="14" t="s">
        <v>32</v>
      </c>
      <c r="N44" s="14" t="s">
        <v>32</v>
      </c>
      <c r="O44" s="14" t="s">
        <v>32</v>
      </c>
      <c r="P44" s="14" t="s">
        <v>34</v>
      </c>
      <c r="Q44" s="14" t="s">
        <v>32</v>
      </c>
      <c r="R44" s="14" t="s">
        <v>34</v>
      </c>
      <c r="S44" s="14" t="s">
        <v>34</v>
      </c>
      <c r="T44" s="14"/>
      <c r="U44" s="14"/>
      <c r="V44" s="14"/>
      <c r="W44" s="14"/>
      <c r="X44" s="14" t="s">
        <v>34</v>
      </c>
      <c r="Y44" s="14" t="s">
        <v>34</v>
      </c>
      <c r="Z44" s="14"/>
      <c r="AA44" s="14" t="s">
        <v>34</v>
      </c>
      <c r="AB44" s="14" t="s">
        <v>35</v>
      </c>
      <c r="AC44" s="14" t="s">
        <v>36</v>
      </c>
      <c r="AD44" s="13" t="str">
        <f t="shared" si="0"/>
        <v>HALL ROAD ROCHFORD ESSEX.SS4 1PD</v>
      </c>
      <c r="AE44" s="13" t="e">
        <f>VLOOKUP(B44,People!B:D,2,FALSE)</f>
        <v>#N/A</v>
      </c>
      <c r="AF44" s="13" t="e">
        <f>VLOOKUP(B44,People!B:D,3,FALSE)</f>
        <v>#N/A</v>
      </c>
    </row>
    <row r="45" spans="1:32" ht="15" x14ac:dyDescent="0.25">
      <c r="A45" s="14">
        <v>44</v>
      </c>
      <c r="B45" s="14" t="s">
        <v>221</v>
      </c>
      <c r="C45" s="14" t="s">
        <v>222</v>
      </c>
      <c r="D45" s="14" t="s">
        <v>223</v>
      </c>
      <c r="E45" s="14"/>
      <c r="F45" s="14" t="s">
        <v>138</v>
      </c>
      <c r="G45" s="14" t="s">
        <v>29</v>
      </c>
      <c r="H45" s="14" t="s">
        <v>224</v>
      </c>
      <c r="I45" s="14" t="s">
        <v>88</v>
      </c>
      <c r="J45" s="14" t="s">
        <v>1225</v>
      </c>
      <c r="K45" s="14" t="s">
        <v>32</v>
      </c>
      <c r="L45" s="14" t="s">
        <v>44</v>
      </c>
      <c r="M45" s="14" t="s">
        <v>32</v>
      </c>
      <c r="N45" s="14" t="s">
        <v>34</v>
      </c>
      <c r="O45" s="14" t="s">
        <v>32</v>
      </c>
      <c r="P45" s="14" t="s">
        <v>32</v>
      </c>
      <c r="Q45" s="14" t="s">
        <v>32</v>
      </c>
      <c r="R45" s="14" t="s">
        <v>32</v>
      </c>
      <c r="S45" s="14" t="s">
        <v>32</v>
      </c>
      <c r="T45" s="14"/>
      <c r="U45" s="14"/>
      <c r="V45" s="14"/>
      <c r="W45" s="14"/>
      <c r="X45" s="14"/>
      <c r="Y45" s="14"/>
      <c r="Z45" s="14"/>
      <c r="AA45" s="14" t="s">
        <v>32</v>
      </c>
      <c r="AB45" s="14" t="s">
        <v>35</v>
      </c>
      <c r="AC45" s="14" t="s">
        <v>36</v>
      </c>
      <c r="AD45" s="13" t="str">
        <f t="shared" si="0"/>
        <v>45 SPA ROAD HOCKLEY ESSEX.SS5 4BE</v>
      </c>
      <c r="AE45" s="13" t="str">
        <f>VLOOKUP(B45,People!B:D,2,FALSE)</f>
        <v>Paul Mangan</v>
      </c>
      <c r="AF45" s="13" t="str">
        <f>VLOOKUP(B45,People!B:D,3,FALSE)</f>
        <v>Co-operative Group Food Ltd</v>
      </c>
    </row>
    <row r="46" spans="1:32" ht="15" x14ac:dyDescent="0.25">
      <c r="A46" s="14">
        <v>45</v>
      </c>
      <c r="B46" s="14" t="s">
        <v>225</v>
      </c>
      <c r="C46" s="14" t="s">
        <v>226</v>
      </c>
      <c r="D46" s="14" t="s">
        <v>227</v>
      </c>
      <c r="E46" s="14" t="s">
        <v>86</v>
      </c>
      <c r="F46" s="14" t="s">
        <v>28</v>
      </c>
      <c r="G46" s="14" t="s">
        <v>29</v>
      </c>
      <c r="H46" s="14" t="s">
        <v>228</v>
      </c>
      <c r="I46" s="14" t="s">
        <v>88</v>
      </c>
      <c r="J46" s="14" t="s">
        <v>1225</v>
      </c>
      <c r="K46" s="14" t="s">
        <v>32</v>
      </c>
      <c r="L46" s="14" t="s">
        <v>44</v>
      </c>
      <c r="M46" s="14" t="s">
        <v>32</v>
      </c>
      <c r="N46" s="14" t="s">
        <v>34</v>
      </c>
      <c r="O46" s="14" t="s">
        <v>32</v>
      </c>
      <c r="P46" s="14" t="s">
        <v>32</v>
      </c>
      <c r="Q46" s="14" t="s">
        <v>32</v>
      </c>
      <c r="R46" s="14" t="s">
        <v>32</v>
      </c>
      <c r="S46" s="14" t="s">
        <v>32</v>
      </c>
      <c r="T46" s="14"/>
      <c r="U46" s="14"/>
      <c r="V46" s="14"/>
      <c r="W46" s="14"/>
      <c r="X46" s="14"/>
      <c r="Y46" s="14"/>
      <c r="Z46" s="14"/>
      <c r="AA46" s="14" t="s">
        <v>32</v>
      </c>
      <c r="AB46" s="14" t="s">
        <v>35</v>
      </c>
      <c r="AC46" s="14" t="s">
        <v>36</v>
      </c>
      <c r="AD46" s="13" t="str">
        <f t="shared" si="0"/>
        <v>4-8 GOLDEN CROSS PARADE ASHINGDON ROCHFORD ESSEX.SS4 1UB</v>
      </c>
      <c r="AE46" s="13" t="str">
        <f>VLOOKUP(B46,People!B:D,2,FALSE)</f>
        <v>Aron Patrick Playford</v>
      </c>
      <c r="AF46" s="13" t="str">
        <f>VLOOKUP(B46,People!B:D,3,FALSE)</f>
        <v>Co-operative Group Food Ltd</v>
      </c>
    </row>
    <row r="47" spans="1:32" ht="15" x14ac:dyDescent="0.25">
      <c r="A47" s="14">
        <v>46</v>
      </c>
      <c r="B47" s="14" t="s">
        <v>229</v>
      </c>
      <c r="C47" s="14" t="s">
        <v>230</v>
      </c>
      <c r="D47" s="14" t="s">
        <v>231</v>
      </c>
      <c r="E47" s="14" t="s">
        <v>92</v>
      </c>
      <c r="F47" s="14" t="s">
        <v>93</v>
      </c>
      <c r="G47" s="14" t="s">
        <v>29</v>
      </c>
      <c r="H47" s="14" t="s">
        <v>232</v>
      </c>
      <c r="I47" s="14" t="s">
        <v>88</v>
      </c>
      <c r="J47" s="14" t="s">
        <v>1224</v>
      </c>
      <c r="K47" s="14" t="s">
        <v>32</v>
      </c>
      <c r="L47" s="14" t="s">
        <v>44</v>
      </c>
      <c r="M47" s="14" t="s">
        <v>32</v>
      </c>
      <c r="N47" s="14" t="s">
        <v>34</v>
      </c>
      <c r="O47" s="14" t="s">
        <v>32</v>
      </c>
      <c r="P47" s="14" t="s">
        <v>32</v>
      </c>
      <c r="Q47" s="14" t="s">
        <v>32</v>
      </c>
      <c r="R47" s="14" t="s">
        <v>32</v>
      </c>
      <c r="S47" s="14" t="s">
        <v>32</v>
      </c>
      <c r="T47" s="14"/>
      <c r="U47" s="14"/>
      <c r="V47" s="14"/>
      <c r="W47" s="14"/>
      <c r="X47" s="14"/>
      <c r="Y47" s="14"/>
      <c r="Z47" s="14"/>
      <c r="AA47" s="14" t="s">
        <v>32</v>
      </c>
      <c r="AB47" s="14" t="s">
        <v>35</v>
      </c>
      <c r="AC47" s="14" t="s">
        <v>36</v>
      </c>
      <c r="AD47" s="13" t="str">
        <f t="shared" si="0"/>
        <v>22-26 HIGH STREET GREAT WAKERING SOUTHEND-ON-SEA ESSEX.SS3 0EQ</v>
      </c>
      <c r="AE47" s="13" t="str">
        <f>VLOOKUP(B47,People!B:D,2,FALSE)</f>
        <v>Benjamin Stubbs</v>
      </c>
      <c r="AF47" s="13" t="str">
        <f>VLOOKUP(B47,People!B:D,3,FALSE)</f>
        <v>Co-operative Group Food Ltd</v>
      </c>
    </row>
    <row r="48" spans="1:32" ht="15" x14ac:dyDescent="0.25">
      <c r="A48" s="14">
        <v>219</v>
      </c>
      <c r="B48" s="14" t="s">
        <v>233</v>
      </c>
      <c r="C48" s="14" t="s">
        <v>234</v>
      </c>
      <c r="D48" s="14" t="s">
        <v>235</v>
      </c>
      <c r="E48" s="14" t="s">
        <v>211</v>
      </c>
      <c r="F48" s="14" t="s">
        <v>138</v>
      </c>
      <c r="G48" s="14" t="s">
        <v>29</v>
      </c>
      <c r="H48" s="14" t="s">
        <v>236</v>
      </c>
      <c r="I48" s="14" t="s">
        <v>50</v>
      </c>
      <c r="J48" s="14" t="s">
        <v>1225</v>
      </c>
      <c r="K48" s="14" t="s">
        <v>34</v>
      </c>
      <c r="L48" s="14" t="s">
        <v>237</v>
      </c>
      <c r="M48" s="14" t="s">
        <v>32</v>
      </c>
      <c r="N48" s="14" t="s">
        <v>32</v>
      </c>
      <c r="O48" s="14" t="s">
        <v>32</v>
      </c>
      <c r="P48" s="14" t="s">
        <v>34</v>
      </c>
      <c r="Q48" s="14" t="s">
        <v>32</v>
      </c>
      <c r="R48" s="14" t="s">
        <v>34</v>
      </c>
      <c r="S48" s="14" t="s">
        <v>34</v>
      </c>
      <c r="T48" s="14"/>
      <c r="U48" s="14" t="s">
        <v>34</v>
      </c>
      <c r="V48" s="14" t="s">
        <v>34</v>
      </c>
      <c r="W48" s="14"/>
      <c r="X48" s="14" t="s">
        <v>34</v>
      </c>
      <c r="Y48" s="14" t="s">
        <v>34</v>
      </c>
      <c r="Z48" s="14" t="s">
        <v>34</v>
      </c>
      <c r="AA48" s="14" t="s">
        <v>34</v>
      </c>
      <c r="AB48" s="14" t="s">
        <v>35</v>
      </c>
      <c r="AC48" s="14" t="s">
        <v>36</v>
      </c>
      <c r="AD48" s="13" t="str">
        <f t="shared" si="0"/>
        <v>274 MAIN ROAD HAWKWELL HOCKLEY ESSEX.SS5 4NS</v>
      </c>
      <c r="AE48" s="13" t="str">
        <f>VLOOKUP(B48,People!B:D,2,FALSE)</f>
        <v>Neil Smith</v>
      </c>
      <c r="AF48" s="13" t="str">
        <f>VLOOKUP(B48,People!B:D,3,FALSE)</f>
        <v>White Hart Inn Hockley Ltd</v>
      </c>
    </row>
    <row r="49" spans="1:32" ht="15" x14ac:dyDescent="0.25">
      <c r="A49" s="14">
        <v>48</v>
      </c>
      <c r="B49" s="14" t="s">
        <v>238</v>
      </c>
      <c r="C49" s="14" t="s">
        <v>239</v>
      </c>
      <c r="D49" s="14" t="s">
        <v>240</v>
      </c>
      <c r="E49" s="14" t="s">
        <v>62</v>
      </c>
      <c r="F49" s="14" t="s">
        <v>138</v>
      </c>
      <c r="G49" s="14" t="s">
        <v>29</v>
      </c>
      <c r="H49" s="14" t="s">
        <v>241</v>
      </c>
      <c r="I49" s="14" t="s">
        <v>88</v>
      </c>
      <c r="J49" s="14" t="s">
        <v>1224</v>
      </c>
      <c r="K49" s="14" t="s">
        <v>32</v>
      </c>
      <c r="L49" s="14" t="s">
        <v>44</v>
      </c>
      <c r="M49" s="14" t="s">
        <v>32</v>
      </c>
      <c r="N49" s="14" t="s">
        <v>34</v>
      </c>
      <c r="O49" s="14" t="s">
        <v>32</v>
      </c>
      <c r="P49" s="14" t="s">
        <v>32</v>
      </c>
      <c r="Q49" s="14" t="s">
        <v>32</v>
      </c>
      <c r="R49" s="14" t="s">
        <v>32</v>
      </c>
      <c r="S49" s="14" t="s">
        <v>32</v>
      </c>
      <c r="T49" s="14"/>
      <c r="U49" s="14"/>
      <c r="V49" s="14"/>
      <c r="W49" s="14"/>
      <c r="X49" s="14"/>
      <c r="Y49" s="14"/>
      <c r="Z49" s="14"/>
      <c r="AA49" s="14" t="s">
        <v>32</v>
      </c>
      <c r="AB49" s="14" t="s">
        <v>35</v>
      </c>
      <c r="AC49" s="14" t="s">
        <v>36</v>
      </c>
      <c r="AE49" s="13" t="str">
        <f>VLOOKUP(B49,People!B:D,2,FALSE)</f>
        <v>James Turner</v>
      </c>
      <c r="AF49" s="13" t="str">
        <f>VLOOKUP(B49,People!B:D,3,FALSE)</f>
        <v>Chelmsford Star Co-op</v>
      </c>
    </row>
    <row r="50" spans="1:32" ht="15" x14ac:dyDescent="0.25">
      <c r="A50" s="14">
        <v>49</v>
      </c>
      <c r="B50" s="14" t="s">
        <v>242</v>
      </c>
      <c r="C50" s="14" t="s">
        <v>243</v>
      </c>
      <c r="D50" s="14" t="s">
        <v>244</v>
      </c>
      <c r="E50" s="14" t="s">
        <v>211</v>
      </c>
      <c r="F50" s="14" t="s">
        <v>138</v>
      </c>
      <c r="G50" s="14" t="s">
        <v>29</v>
      </c>
      <c r="H50" s="14" t="s">
        <v>245</v>
      </c>
      <c r="I50" s="14" t="s">
        <v>88</v>
      </c>
      <c r="J50" s="14" t="s">
        <v>1224</v>
      </c>
      <c r="K50" s="14" t="s">
        <v>32</v>
      </c>
      <c r="L50" s="14" t="s">
        <v>44</v>
      </c>
      <c r="M50" s="14" t="s">
        <v>32</v>
      </c>
      <c r="N50" s="14" t="s">
        <v>34</v>
      </c>
      <c r="O50" s="14" t="s">
        <v>32</v>
      </c>
      <c r="P50" s="14" t="s">
        <v>32</v>
      </c>
      <c r="Q50" s="14" t="s">
        <v>32</v>
      </c>
      <c r="R50" s="14" t="s">
        <v>32</v>
      </c>
      <c r="S50" s="14" t="s">
        <v>32</v>
      </c>
      <c r="T50" s="14"/>
      <c r="U50" s="14"/>
      <c r="V50" s="14"/>
      <c r="W50" s="14"/>
      <c r="X50" s="14"/>
      <c r="Y50" s="14"/>
      <c r="Z50" s="14"/>
      <c r="AA50" s="14" t="s">
        <v>32</v>
      </c>
      <c r="AB50" s="14" t="s">
        <v>35</v>
      </c>
      <c r="AC50" s="14" t="s">
        <v>36</v>
      </c>
      <c r="AD50" s="13" t="str">
        <f t="shared" ref="AD50:AD83" si="1">TRIM(D50&amp;" "&amp;E50&amp;" "&amp;F50&amp;" "&amp;G50&amp;"."&amp;H50)</f>
        <v>210 MAIN ROAD HAWKWELL HOCKLEY ESSEX.SS5 4EG</v>
      </c>
      <c r="AE50" s="13" t="str">
        <f>VLOOKUP(B50,People!B:D,2,FALSE)</f>
        <v>Ashley Lansley</v>
      </c>
      <c r="AF50" s="13" t="str">
        <f>VLOOKUP(B50,People!B:D,3,FALSE)</f>
        <v>Co-operative Group Food Ltd</v>
      </c>
    </row>
    <row r="51" spans="1:32" ht="15" x14ac:dyDescent="0.25">
      <c r="A51" s="14">
        <v>50</v>
      </c>
      <c r="B51" s="14" t="s">
        <v>246</v>
      </c>
      <c r="C51" s="14" t="s">
        <v>247</v>
      </c>
      <c r="D51" s="14" t="s">
        <v>248</v>
      </c>
      <c r="E51" s="14"/>
      <c r="F51" s="14" t="s">
        <v>138</v>
      </c>
      <c r="G51" s="14" t="s">
        <v>29</v>
      </c>
      <c r="H51" s="14" t="s">
        <v>249</v>
      </c>
      <c r="I51" s="14" t="s">
        <v>88</v>
      </c>
      <c r="J51" s="14" t="s">
        <v>1224</v>
      </c>
      <c r="K51" s="14" t="s">
        <v>32</v>
      </c>
      <c r="L51" s="14" t="s">
        <v>44</v>
      </c>
      <c r="M51" s="14" t="s">
        <v>32</v>
      </c>
      <c r="N51" s="14" t="s">
        <v>34</v>
      </c>
      <c r="O51" s="14" t="s">
        <v>32</v>
      </c>
      <c r="P51" s="14" t="s">
        <v>32</v>
      </c>
      <c r="Q51" s="14" t="s">
        <v>32</v>
      </c>
      <c r="R51" s="14" t="s">
        <v>32</v>
      </c>
      <c r="S51" s="14"/>
      <c r="T51" s="14"/>
      <c r="U51" s="14"/>
      <c r="V51" s="14"/>
      <c r="W51" s="14"/>
      <c r="X51" s="14"/>
      <c r="Y51" s="14"/>
      <c r="Z51" s="14"/>
      <c r="AA51" s="14" t="s">
        <v>32</v>
      </c>
      <c r="AB51" s="14" t="s">
        <v>35</v>
      </c>
      <c r="AC51" s="14" t="s">
        <v>36</v>
      </c>
      <c r="AD51" s="13" t="str">
        <f t="shared" si="1"/>
        <v>36 - 40 MAIN ROAD HOCKLEY ESSEX.SS5 4QS</v>
      </c>
      <c r="AE51" s="13" t="str">
        <f>VLOOKUP(B51,People!B:D,2,FALSE)</f>
        <v>Mehulkumar Mansukhbhai Raiyani</v>
      </c>
      <c r="AF51" s="13" t="str">
        <f>VLOOKUP(B51,People!B:D,3,FALSE)</f>
        <v>Himanshu H Gajera</v>
      </c>
    </row>
    <row r="52" spans="1:32" ht="15" x14ac:dyDescent="0.25">
      <c r="A52" s="14">
        <v>51</v>
      </c>
      <c r="B52" s="14" t="s">
        <v>250</v>
      </c>
      <c r="C52" s="14" t="s">
        <v>251</v>
      </c>
      <c r="D52" s="14" t="s">
        <v>252</v>
      </c>
      <c r="E52" s="14"/>
      <c r="F52" s="14" t="s">
        <v>41</v>
      </c>
      <c r="G52" s="14" t="s">
        <v>29</v>
      </c>
      <c r="H52" s="14" t="s">
        <v>253</v>
      </c>
      <c r="I52" s="14" t="s">
        <v>254</v>
      </c>
      <c r="J52" s="14" t="s">
        <v>1224</v>
      </c>
      <c r="K52" s="14" t="s">
        <v>32</v>
      </c>
      <c r="L52" s="14" t="s">
        <v>44</v>
      </c>
      <c r="M52" s="14" t="s">
        <v>32</v>
      </c>
      <c r="N52" s="14" t="s">
        <v>34</v>
      </c>
      <c r="O52" s="14" t="s">
        <v>32</v>
      </c>
      <c r="P52" s="14" t="s">
        <v>32</v>
      </c>
      <c r="Q52" s="14" t="s">
        <v>32</v>
      </c>
      <c r="R52" s="14" t="s">
        <v>32</v>
      </c>
      <c r="S52" s="14" t="s">
        <v>32</v>
      </c>
      <c r="T52" s="14" t="s">
        <v>32</v>
      </c>
      <c r="U52" s="14" t="s">
        <v>32</v>
      </c>
      <c r="V52" s="14" t="s">
        <v>32</v>
      </c>
      <c r="W52" s="14" t="s">
        <v>32</v>
      </c>
      <c r="X52" s="14" t="s">
        <v>32</v>
      </c>
      <c r="Y52" s="14" t="s">
        <v>32</v>
      </c>
      <c r="Z52" s="14" t="s">
        <v>32</v>
      </c>
      <c r="AA52" s="14" t="s">
        <v>32</v>
      </c>
      <c r="AB52" s="14" t="s">
        <v>35</v>
      </c>
      <c r="AC52" s="14" t="s">
        <v>36</v>
      </c>
      <c r="AD52" s="13" t="str">
        <f t="shared" si="1"/>
        <v>54 EASTWOOD ROAD RAYLEIGH ESSEX.SS6 7JP</v>
      </c>
      <c r="AE52" s="13" t="str">
        <f>VLOOKUP(B52,People!B:D,2,FALSE)</f>
        <v>Gillian Cliare Fautley</v>
      </c>
      <c r="AF52" s="13" t="str">
        <f>VLOOKUP(B52,People!B:D,3,FALSE)</f>
        <v>GILLIAN FAUTLEY</v>
      </c>
    </row>
    <row r="53" spans="1:32" ht="15" x14ac:dyDescent="0.25">
      <c r="A53" s="14">
        <v>52</v>
      </c>
      <c r="B53" s="14" t="s">
        <v>255</v>
      </c>
      <c r="C53" s="14" t="s">
        <v>256</v>
      </c>
      <c r="D53" s="14" t="s">
        <v>257</v>
      </c>
      <c r="E53" s="14" t="s">
        <v>92</v>
      </c>
      <c r="F53" s="14" t="s">
        <v>93</v>
      </c>
      <c r="G53" s="14" t="s">
        <v>29</v>
      </c>
      <c r="H53" s="14" t="s">
        <v>258</v>
      </c>
      <c r="I53" s="14" t="s">
        <v>259</v>
      </c>
      <c r="J53" s="14" t="s">
        <v>1224</v>
      </c>
      <c r="K53" s="14" t="s">
        <v>34</v>
      </c>
      <c r="L53" s="14" t="s">
        <v>143</v>
      </c>
      <c r="M53" s="14" t="s">
        <v>32</v>
      </c>
      <c r="N53" s="14" t="s">
        <v>32</v>
      </c>
      <c r="O53" s="14" t="s">
        <v>32</v>
      </c>
      <c r="P53" s="14" t="s">
        <v>34</v>
      </c>
      <c r="Q53" s="14" t="s">
        <v>32</v>
      </c>
      <c r="R53" s="14" t="s">
        <v>34</v>
      </c>
      <c r="S53" s="14" t="s">
        <v>34</v>
      </c>
      <c r="T53" s="14" t="s">
        <v>34</v>
      </c>
      <c r="U53" s="14" t="s">
        <v>34</v>
      </c>
      <c r="V53" s="14" t="s">
        <v>34</v>
      </c>
      <c r="W53" s="14"/>
      <c r="X53" s="14" t="s">
        <v>34</v>
      </c>
      <c r="Y53" s="14" t="s">
        <v>34</v>
      </c>
      <c r="Z53" s="14" t="s">
        <v>34</v>
      </c>
      <c r="AA53" s="14" t="s">
        <v>34</v>
      </c>
      <c r="AB53" s="14" t="s">
        <v>35</v>
      </c>
      <c r="AC53" s="14" t="s">
        <v>36</v>
      </c>
      <c r="AD53" s="13" t="str">
        <f t="shared" si="1"/>
        <v>CUPIDS CORNER GREAT WAKERING SOUTHEND-ON-SEA ESSEX.SS3 0AX</v>
      </c>
      <c r="AE53" s="13" t="str">
        <f>VLOOKUP(B53,People!B:D,2,FALSE)</f>
        <v>Jenifer Osborne</v>
      </c>
      <c r="AF53" s="13" t="str">
        <f>VLOOKUP(B53,People!B:D,3,FALSE)</f>
        <v>Helen Vincent Cole</v>
      </c>
    </row>
    <row r="54" spans="1:32" ht="15" x14ac:dyDescent="0.25">
      <c r="A54" s="14">
        <v>53</v>
      </c>
      <c r="B54" s="14" t="s">
        <v>260</v>
      </c>
      <c r="C54" s="14" t="s">
        <v>261</v>
      </c>
      <c r="D54" s="14" t="s">
        <v>262</v>
      </c>
      <c r="E54" s="14" t="s">
        <v>263</v>
      </c>
      <c r="F54" s="14" t="s">
        <v>138</v>
      </c>
      <c r="G54" s="14" t="s">
        <v>29</v>
      </c>
      <c r="H54" s="14" t="s">
        <v>264</v>
      </c>
      <c r="I54" s="14" t="s">
        <v>88</v>
      </c>
      <c r="J54" s="14" t="s">
        <v>1224</v>
      </c>
      <c r="K54" s="14" t="s">
        <v>32</v>
      </c>
      <c r="L54" s="14" t="s">
        <v>44</v>
      </c>
      <c r="M54" s="14" t="s">
        <v>32</v>
      </c>
      <c r="N54" s="14" t="s">
        <v>34</v>
      </c>
      <c r="O54" s="14" t="s">
        <v>32</v>
      </c>
      <c r="P54" s="14" t="s">
        <v>32</v>
      </c>
      <c r="Q54" s="14" t="s">
        <v>32</v>
      </c>
      <c r="R54" s="14" t="s">
        <v>32</v>
      </c>
      <c r="S54" s="14"/>
      <c r="T54" s="14"/>
      <c r="U54" s="14"/>
      <c r="V54" s="14"/>
      <c r="W54" s="14"/>
      <c r="X54" s="14"/>
      <c r="Y54" s="14"/>
      <c r="Z54" s="14"/>
      <c r="AA54" s="14" t="s">
        <v>32</v>
      </c>
      <c r="AB54" s="14" t="s">
        <v>35</v>
      </c>
      <c r="AC54" s="14" t="s">
        <v>36</v>
      </c>
      <c r="AD54" s="13" t="str">
        <f t="shared" si="1"/>
        <v>2-3 APEX COURT 125a PLUMBEROW AVENUE, HOCKLEY ESSEX.SS5 5AT</v>
      </c>
      <c r="AE54" s="13" t="str">
        <f>VLOOKUP(B54,People!B:D,2,FALSE)</f>
        <v>SIVAKUMAR KARUPPIYA</v>
      </c>
      <c r="AF54" s="13" t="str">
        <f>VLOOKUP(B54,People!B:D,3,FALSE)</f>
        <v>SIVAKUMAR KARUPPIYA</v>
      </c>
    </row>
    <row r="55" spans="1:32" ht="15" x14ac:dyDescent="0.25">
      <c r="A55" s="14">
        <v>54</v>
      </c>
      <c r="B55" s="14" t="s">
        <v>265</v>
      </c>
      <c r="C55" s="14" t="s">
        <v>266</v>
      </c>
      <c r="D55" s="14" t="s">
        <v>267</v>
      </c>
      <c r="E55" s="14"/>
      <c r="F55" s="14" t="s">
        <v>41</v>
      </c>
      <c r="G55" s="14" t="s">
        <v>29</v>
      </c>
      <c r="H55" s="14" t="s">
        <v>268</v>
      </c>
      <c r="I55" s="14" t="s">
        <v>88</v>
      </c>
      <c r="J55" s="14" t="s">
        <v>1224</v>
      </c>
      <c r="K55" s="14" t="s">
        <v>32</v>
      </c>
      <c r="L55" s="14" t="s">
        <v>44</v>
      </c>
      <c r="M55" s="14" t="s">
        <v>32</v>
      </c>
      <c r="N55" s="14" t="s">
        <v>34</v>
      </c>
      <c r="O55" s="14" t="s">
        <v>32</v>
      </c>
      <c r="P55" s="14" t="s">
        <v>32</v>
      </c>
      <c r="Q55" s="14" t="s">
        <v>32</v>
      </c>
      <c r="R55" s="14" t="s">
        <v>32</v>
      </c>
      <c r="S55" s="14"/>
      <c r="T55" s="14"/>
      <c r="U55" s="14"/>
      <c r="V55" s="14"/>
      <c r="W55" s="14"/>
      <c r="X55" s="14"/>
      <c r="Y55" s="14"/>
      <c r="Z55" s="14"/>
      <c r="AA55" s="14" t="s">
        <v>32</v>
      </c>
      <c r="AB55" s="14" t="s">
        <v>35</v>
      </c>
      <c r="AC55" s="14" t="s">
        <v>36</v>
      </c>
      <c r="AD55" s="13" t="str">
        <f t="shared" si="1"/>
        <v>21 DOWNHALL ROAD RAYLEIGH ESSEX.SS6 9JT</v>
      </c>
      <c r="AE55" s="13" t="str">
        <f>VLOOKUP(B55,People!B:D,2,FALSE)</f>
        <v>Devakumaran Kanthiah</v>
      </c>
      <c r="AF55" s="13" t="str">
        <f>VLOOKUP(B55,People!B:D,3,FALSE)</f>
        <v>Devakumaran Kanthiah</v>
      </c>
    </row>
    <row r="56" spans="1:32" ht="15" x14ac:dyDescent="0.25">
      <c r="A56" s="14">
        <v>55</v>
      </c>
      <c r="B56" s="14" t="s">
        <v>269</v>
      </c>
      <c r="C56" s="14" t="s">
        <v>270</v>
      </c>
      <c r="D56" s="14" t="s">
        <v>1238</v>
      </c>
      <c r="E56" s="14" t="s">
        <v>92</v>
      </c>
      <c r="F56" s="14" t="s">
        <v>28</v>
      </c>
      <c r="G56" s="14" t="s">
        <v>29</v>
      </c>
      <c r="H56" s="14" t="s">
        <v>271</v>
      </c>
      <c r="I56" s="14" t="s">
        <v>50</v>
      </c>
      <c r="J56" s="14" t="s">
        <v>1224</v>
      </c>
      <c r="K56" s="14" t="s">
        <v>34</v>
      </c>
      <c r="L56" s="14" t="s">
        <v>272</v>
      </c>
      <c r="M56" s="14" t="s">
        <v>32</v>
      </c>
      <c r="N56" s="14" t="s">
        <v>32</v>
      </c>
      <c r="O56" s="14" t="s">
        <v>32</v>
      </c>
      <c r="P56" s="14" t="s">
        <v>34</v>
      </c>
      <c r="Q56" s="14" t="s">
        <v>32</v>
      </c>
      <c r="R56" s="14" t="s">
        <v>34</v>
      </c>
      <c r="S56" s="14" t="s">
        <v>34</v>
      </c>
      <c r="T56" s="14"/>
      <c r="U56" s="14"/>
      <c r="V56" s="14" t="s">
        <v>34</v>
      </c>
      <c r="W56" s="14"/>
      <c r="X56" s="14" t="s">
        <v>34</v>
      </c>
      <c r="Y56" s="14" t="s">
        <v>34</v>
      </c>
      <c r="Z56" s="14"/>
      <c r="AA56" s="14" t="s">
        <v>32</v>
      </c>
      <c r="AB56" s="14" t="s">
        <v>35</v>
      </c>
      <c r="AC56" s="14" t="s">
        <v>36</v>
      </c>
      <c r="AD56" s="13" t="str">
        <f t="shared" si="1"/>
        <v>241 HIGH STREET GREAT WAKERING ROCHFORD ESSEX.SS3 0HZ</v>
      </c>
      <c r="AE56" s="13" t="str">
        <f>VLOOKUP(B56,People!B:D,2,FALSE)</f>
        <v>Paul Robert Williams</v>
      </c>
      <c r="AF56" s="13" t="str">
        <f>VLOOKUP(B56,People!B:D,3,FALSE)</f>
        <v>Paul Robert WIlliams &amp; Richard John Chapman</v>
      </c>
    </row>
    <row r="57" spans="1:32" ht="15" x14ac:dyDescent="0.25">
      <c r="A57" s="14">
        <v>207</v>
      </c>
      <c r="B57" s="14" t="s">
        <v>754</v>
      </c>
      <c r="C57" s="14" t="s">
        <v>755</v>
      </c>
      <c r="D57" s="14" t="s">
        <v>756</v>
      </c>
      <c r="E57" s="14" t="s">
        <v>180</v>
      </c>
      <c r="F57" s="14" t="s">
        <v>28</v>
      </c>
      <c r="G57" s="14" t="s">
        <v>29</v>
      </c>
      <c r="H57" s="14" t="s">
        <v>757</v>
      </c>
      <c r="I57" s="14" t="s">
        <v>576</v>
      </c>
      <c r="J57" s="14" t="s">
        <v>1225</v>
      </c>
      <c r="K57" s="14" t="s">
        <v>32</v>
      </c>
      <c r="L57" s="14" t="s">
        <v>44</v>
      </c>
      <c r="M57" s="14" t="s">
        <v>34</v>
      </c>
      <c r="N57" s="14" t="s">
        <v>34</v>
      </c>
      <c r="O57" s="14" t="s">
        <v>32</v>
      </c>
      <c r="P57" s="14" t="s">
        <v>32</v>
      </c>
      <c r="Q57" s="14" t="s">
        <v>32</v>
      </c>
      <c r="R57" s="14" t="s">
        <v>34</v>
      </c>
      <c r="S57" s="14" t="s">
        <v>32</v>
      </c>
      <c r="T57" s="14" t="s">
        <v>32</v>
      </c>
      <c r="U57" s="14" t="s">
        <v>32</v>
      </c>
      <c r="V57" s="14" t="s">
        <v>32</v>
      </c>
      <c r="W57" s="14" t="s">
        <v>32</v>
      </c>
      <c r="X57" s="14" t="s">
        <v>32</v>
      </c>
      <c r="Y57" s="14" t="s">
        <v>32</v>
      </c>
      <c r="Z57" s="14" t="s">
        <v>32</v>
      </c>
      <c r="AA57" s="14" t="s">
        <v>32</v>
      </c>
      <c r="AB57" s="14" t="s">
        <v>35</v>
      </c>
      <c r="AC57" s="14" t="s">
        <v>36</v>
      </c>
      <c r="AD57" s="13" t="str">
        <f t="shared" si="1"/>
        <v>ROCHFORD BUSINESS PARK CHERRY ORCHARD WAY ROCHFORD ESSEX.SS4 1GP</v>
      </c>
      <c r="AE57" s="13" t="str">
        <f>VLOOKUP(B57,People!B:D,2,FALSE)</f>
        <v>Kurtis Simon Back</v>
      </c>
      <c r="AF57" s="13" t="str">
        <f>VLOOKUP(B57,People!B:D,3,FALSE)</f>
        <v>Toomey (Southend) Ltd</v>
      </c>
    </row>
    <row r="58" spans="1:32" ht="15" x14ac:dyDescent="0.25">
      <c r="A58" s="14">
        <v>57</v>
      </c>
      <c r="B58" s="14" t="s">
        <v>273</v>
      </c>
      <c r="C58" s="14" t="s">
        <v>274</v>
      </c>
      <c r="D58" s="14" t="s">
        <v>275</v>
      </c>
      <c r="E58" s="14"/>
      <c r="F58" s="14" t="s">
        <v>41</v>
      </c>
      <c r="G58" s="14" t="s">
        <v>29</v>
      </c>
      <c r="H58" s="14" t="s">
        <v>142</v>
      </c>
      <c r="I58" s="14" t="s">
        <v>276</v>
      </c>
      <c r="J58" s="14" t="s">
        <v>1224</v>
      </c>
      <c r="K58" s="14" t="s">
        <v>32</v>
      </c>
      <c r="L58" s="14" t="s">
        <v>44</v>
      </c>
      <c r="M58" s="14" t="s">
        <v>32</v>
      </c>
      <c r="N58" s="14" t="s">
        <v>32</v>
      </c>
      <c r="O58" s="14" t="s">
        <v>32</v>
      </c>
      <c r="P58" s="14" t="s">
        <v>32</v>
      </c>
      <c r="Q58" s="14" t="s">
        <v>34</v>
      </c>
      <c r="R58" s="14" t="s">
        <v>34</v>
      </c>
      <c r="S58" s="14"/>
      <c r="T58" s="14"/>
      <c r="U58" s="14"/>
      <c r="V58" s="14"/>
      <c r="W58" s="14"/>
      <c r="X58" s="14"/>
      <c r="Y58" s="14"/>
      <c r="Z58" s="14"/>
      <c r="AA58" s="14" t="s">
        <v>32</v>
      </c>
      <c r="AB58" s="14" t="s">
        <v>35</v>
      </c>
      <c r="AC58" s="14" t="s">
        <v>36</v>
      </c>
      <c r="AD58" s="13" t="str">
        <f t="shared" si="1"/>
        <v>54 HIGH STREET RAYLEIGH ESSEX.SS6 7EA</v>
      </c>
      <c r="AE58" s="13" t="e">
        <f>VLOOKUP(B58,People!B:D,2,FALSE)</f>
        <v>#N/A</v>
      </c>
      <c r="AF58" s="13" t="e">
        <f>VLOOKUP(B58,People!B:D,3,FALSE)</f>
        <v>#N/A</v>
      </c>
    </row>
    <row r="59" spans="1:32" ht="15" x14ac:dyDescent="0.25">
      <c r="A59" s="14">
        <v>58</v>
      </c>
      <c r="B59" s="14" t="s">
        <v>277</v>
      </c>
      <c r="C59" s="14" t="s">
        <v>278</v>
      </c>
      <c r="D59" s="14" t="s">
        <v>47</v>
      </c>
      <c r="E59" s="14" t="s">
        <v>48</v>
      </c>
      <c r="F59" s="14" t="s">
        <v>28</v>
      </c>
      <c r="G59" s="14" t="s">
        <v>29</v>
      </c>
      <c r="H59" s="14" t="s">
        <v>49</v>
      </c>
      <c r="I59" s="14" t="s">
        <v>88</v>
      </c>
      <c r="J59" s="14" t="s">
        <v>1224</v>
      </c>
      <c r="K59" s="14" t="s">
        <v>32</v>
      </c>
      <c r="L59" s="14" t="s">
        <v>44</v>
      </c>
      <c r="M59" s="14" t="s">
        <v>32</v>
      </c>
      <c r="N59" s="14" t="s">
        <v>34</v>
      </c>
      <c r="O59" s="14" t="s">
        <v>32</v>
      </c>
      <c r="P59" s="14" t="s">
        <v>32</v>
      </c>
      <c r="Q59" s="14" t="s">
        <v>32</v>
      </c>
      <c r="R59" s="14" t="s">
        <v>32</v>
      </c>
      <c r="S59" s="14"/>
      <c r="T59" s="14"/>
      <c r="U59" s="14"/>
      <c r="V59" s="14"/>
      <c r="W59" s="14"/>
      <c r="X59" s="14"/>
      <c r="Y59" s="14"/>
      <c r="Z59" s="14"/>
      <c r="AA59" s="14" t="s">
        <v>32</v>
      </c>
      <c r="AB59" s="14" t="s">
        <v>35</v>
      </c>
      <c r="AC59" s="14" t="s">
        <v>36</v>
      </c>
      <c r="AD59" s="13" t="str">
        <f t="shared" si="1"/>
        <v>HIGH STREET CANEWDON ROCHFORD ESSEX.SS4 3QA</v>
      </c>
      <c r="AE59" s="13" t="str">
        <f>VLOOKUP(B59,People!B:D,2,FALSE)</f>
        <v>Brian Lakey COZENS</v>
      </c>
      <c r="AF59" s="13" t="str">
        <f>VLOOKUP(B59,People!B:D,3,FALSE)</f>
        <v>Brian Lakey COZENS and Jill Patricia COZENS</v>
      </c>
    </row>
    <row r="60" spans="1:32" ht="15" x14ac:dyDescent="0.25">
      <c r="A60" s="14">
        <v>225</v>
      </c>
      <c r="B60" s="14" t="s">
        <v>279</v>
      </c>
      <c r="C60" s="14" t="s">
        <v>1162</v>
      </c>
      <c r="D60" s="14" t="s">
        <v>280</v>
      </c>
      <c r="E60" s="14"/>
      <c r="F60" s="14" t="s">
        <v>199</v>
      </c>
      <c r="G60" s="14" t="s">
        <v>58</v>
      </c>
      <c r="H60" s="14" t="s">
        <v>119</v>
      </c>
      <c r="I60" s="14" t="s">
        <v>31</v>
      </c>
      <c r="J60" s="14" t="s">
        <v>1224</v>
      </c>
      <c r="K60" s="14" t="s">
        <v>32</v>
      </c>
      <c r="L60" s="14" t="s">
        <v>281</v>
      </c>
      <c r="M60" s="14" t="s">
        <v>32</v>
      </c>
      <c r="N60" s="14" t="s">
        <v>32</v>
      </c>
      <c r="O60" s="14" t="s">
        <v>32</v>
      </c>
      <c r="P60" s="14" t="s">
        <v>34</v>
      </c>
      <c r="Q60" s="14" t="s">
        <v>32</v>
      </c>
      <c r="R60" s="14" t="s">
        <v>32</v>
      </c>
      <c r="S60" s="14" t="s">
        <v>32</v>
      </c>
      <c r="T60" s="14"/>
      <c r="U60" s="14"/>
      <c r="V60" s="14"/>
      <c r="W60" s="14"/>
      <c r="X60" s="14" t="s">
        <v>34</v>
      </c>
      <c r="Y60" s="14" t="s">
        <v>34</v>
      </c>
      <c r="Z60" s="14" t="s">
        <v>34</v>
      </c>
      <c r="AA60" s="14" t="s">
        <v>32</v>
      </c>
      <c r="AB60" s="14" t="s">
        <v>35</v>
      </c>
      <c r="AC60" s="14" t="s">
        <v>36</v>
      </c>
      <c r="AD60" s="13" t="str">
        <f t="shared" si="1"/>
        <v>2 Eastwood Road Rayleigh Essex.SS6 7JD</v>
      </c>
      <c r="AE60" s="13" t="str">
        <f>VLOOKUP(B60,People!B:D,2,FALSE)</f>
        <v>Elizabeth Holden</v>
      </c>
      <c r="AF60" s="13" t="str">
        <f>VLOOKUP(B60,People!B:D,3,FALSE)</f>
        <v>Elizabeth Holden</v>
      </c>
    </row>
    <row r="61" spans="1:32" ht="15" x14ac:dyDescent="0.25">
      <c r="A61" s="14">
        <v>513</v>
      </c>
      <c r="B61" s="14" t="s">
        <v>1009</v>
      </c>
      <c r="C61" s="14" t="s">
        <v>1002</v>
      </c>
      <c r="D61" s="14" t="s">
        <v>1014</v>
      </c>
      <c r="E61" s="14" t="s">
        <v>199</v>
      </c>
      <c r="F61" s="14"/>
      <c r="G61" s="14" t="s">
        <v>58</v>
      </c>
      <c r="H61" s="14" t="s">
        <v>97</v>
      </c>
      <c r="I61" s="14" t="s">
        <v>31</v>
      </c>
      <c r="J61" s="14" t="s">
        <v>1224</v>
      </c>
      <c r="K61" s="14" t="s">
        <v>32</v>
      </c>
      <c r="L61" s="14"/>
      <c r="M61" s="14" t="s">
        <v>32</v>
      </c>
      <c r="N61" s="14" t="s">
        <v>32</v>
      </c>
      <c r="O61" s="14" t="s">
        <v>32</v>
      </c>
      <c r="P61" s="14" t="s">
        <v>34</v>
      </c>
      <c r="Q61" s="14" t="s">
        <v>32</v>
      </c>
      <c r="R61" s="14" t="s">
        <v>34</v>
      </c>
      <c r="S61" s="14" t="s">
        <v>32</v>
      </c>
      <c r="T61" s="14" t="s">
        <v>32</v>
      </c>
      <c r="U61" s="14" t="s">
        <v>32</v>
      </c>
      <c r="V61" s="14" t="s">
        <v>32</v>
      </c>
      <c r="W61" s="14" t="s">
        <v>32</v>
      </c>
      <c r="X61" s="14" t="s">
        <v>32</v>
      </c>
      <c r="Y61" s="14" t="s">
        <v>32</v>
      </c>
      <c r="Z61" s="14" t="s">
        <v>32</v>
      </c>
      <c r="AA61" s="14" t="s">
        <v>32</v>
      </c>
      <c r="AB61" s="14" t="s">
        <v>35</v>
      </c>
      <c r="AC61" s="14" t="s">
        <v>36</v>
      </c>
      <c r="AD61" s="13" t="str">
        <f t="shared" si="1"/>
        <v>28 High Street Rayleigh Essex.SS6 7EF</v>
      </c>
      <c r="AE61" s="13" t="e">
        <f>VLOOKUP(B61,People!B:D,2,FALSE)</f>
        <v>#N/A</v>
      </c>
      <c r="AF61" s="13" t="e">
        <f>VLOOKUP(B61,People!B:D,3,FALSE)</f>
        <v>#N/A</v>
      </c>
    </row>
    <row r="62" spans="1:32" ht="15" x14ac:dyDescent="0.25">
      <c r="A62" s="14">
        <v>61</v>
      </c>
      <c r="B62" s="14" t="s">
        <v>284</v>
      </c>
      <c r="C62" s="14" t="s">
        <v>285</v>
      </c>
      <c r="D62" s="14" t="s">
        <v>286</v>
      </c>
      <c r="E62" s="14" t="s">
        <v>92</v>
      </c>
      <c r="F62" s="14" t="s">
        <v>93</v>
      </c>
      <c r="G62" s="14" t="s">
        <v>29</v>
      </c>
      <c r="H62" s="14" t="s">
        <v>287</v>
      </c>
      <c r="I62" s="14" t="s">
        <v>288</v>
      </c>
      <c r="J62" s="14" t="s">
        <v>1224</v>
      </c>
      <c r="K62" s="14" t="s">
        <v>32</v>
      </c>
      <c r="L62" s="14" t="s">
        <v>44</v>
      </c>
      <c r="M62" s="14" t="s">
        <v>32</v>
      </c>
      <c r="N62" s="14" t="s">
        <v>34</v>
      </c>
      <c r="O62" s="14" t="s">
        <v>32</v>
      </c>
      <c r="P62" s="14" t="s">
        <v>32</v>
      </c>
      <c r="Q62" s="14" t="s">
        <v>32</v>
      </c>
      <c r="R62" s="14" t="s">
        <v>32</v>
      </c>
      <c r="S62" s="14"/>
      <c r="T62" s="14"/>
      <c r="U62" s="14"/>
      <c r="V62" s="14"/>
      <c r="W62" s="14"/>
      <c r="X62" s="14"/>
      <c r="Y62" s="14"/>
      <c r="Z62" s="14"/>
      <c r="AA62" s="14" t="s">
        <v>32</v>
      </c>
      <c r="AB62" s="14" t="s">
        <v>35</v>
      </c>
      <c r="AC62" s="14" t="s">
        <v>36</v>
      </c>
      <c r="AD62" s="13" t="str">
        <f t="shared" si="1"/>
        <v>COMMON ROAD GREAT WAKERING SOUTHEND-ON-SEA ESSEX.SS3 0AG</v>
      </c>
      <c r="AE62" s="13" t="e">
        <f>VLOOKUP(B62,People!B:D,2,FALSE)</f>
        <v>#N/A</v>
      </c>
      <c r="AF62" s="13" t="e">
        <f>VLOOKUP(B62,People!B:D,3,FALSE)</f>
        <v>#N/A</v>
      </c>
    </row>
    <row r="63" spans="1:32" ht="15" x14ac:dyDescent="0.25">
      <c r="A63" s="14">
        <v>233</v>
      </c>
      <c r="B63" s="14" t="s">
        <v>289</v>
      </c>
      <c r="C63" s="14" t="s">
        <v>290</v>
      </c>
      <c r="D63" s="14" t="s">
        <v>291</v>
      </c>
      <c r="E63" s="14" t="s">
        <v>199</v>
      </c>
      <c r="F63" s="14" t="s">
        <v>199</v>
      </c>
      <c r="G63" s="14" t="s">
        <v>58</v>
      </c>
      <c r="H63" s="14" t="s">
        <v>292</v>
      </c>
      <c r="I63" s="14" t="s">
        <v>293</v>
      </c>
      <c r="J63" s="14" t="s">
        <v>1224</v>
      </c>
      <c r="K63" s="14" t="s">
        <v>32</v>
      </c>
      <c r="L63" s="14" t="s">
        <v>281</v>
      </c>
      <c r="M63" s="14" t="s">
        <v>32</v>
      </c>
      <c r="N63" s="14" t="s">
        <v>34</v>
      </c>
      <c r="O63" s="14" t="s">
        <v>32</v>
      </c>
      <c r="P63" s="14" t="s">
        <v>32</v>
      </c>
      <c r="Q63" s="14" t="s">
        <v>32</v>
      </c>
      <c r="R63" s="14" t="s">
        <v>32</v>
      </c>
      <c r="S63" s="14" t="s">
        <v>32</v>
      </c>
      <c r="T63" s="14" t="s">
        <v>32</v>
      </c>
      <c r="U63" s="14" t="s">
        <v>32</v>
      </c>
      <c r="V63" s="14" t="s">
        <v>32</v>
      </c>
      <c r="W63" s="14" t="s">
        <v>32</v>
      </c>
      <c r="X63" s="14" t="s">
        <v>32</v>
      </c>
      <c r="Y63" s="14" t="s">
        <v>32</v>
      </c>
      <c r="Z63" s="14" t="s">
        <v>32</v>
      </c>
      <c r="AA63" s="14" t="s">
        <v>32</v>
      </c>
      <c r="AB63" s="14" t="s">
        <v>35</v>
      </c>
      <c r="AC63" s="14" t="s">
        <v>36</v>
      </c>
      <c r="AD63" s="13" t="str">
        <f t="shared" si="1"/>
        <v>53 Hullbridge Road Rayleigh Rayleigh Essex.SS6 9NL</v>
      </c>
      <c r="AE63" s="13" t="str">
        <f>VLOOKUP(B63,People!B:D,2,FALSE)</f>
        <v>Alpaben Pankajkumar Kathiriya</v>
      </c>
      <c r="AF63" s="13" t="str">
        <f>VLOOKUP(B63,People!B:D,3,FALSE)</f>
        <v>Alpaben Pankajkumar Kathiriya</v>
      </c>
    </row>
    <row r="64" spans="1:32" ht="15" x14ac:dyDescent="0.25">
      <c r="A64" s="14">
        <v>63</v>
      </c>
      <c r="B64" s="14" t="s">
        <v>294</v>
      </c>
      <c r="C64" s="14" t="s">
        <v>295</v>
      </c>
      <c r="D64" s="14" t="s">
        <v>296</v>
      </c>
      <c r="E64" s="14"/>
      <c r="F64" s="14" t="s">
        <v>28</v>
      </c>
      <c r="G64" s="14" t="s">
        <v>29</v>
      </c>
      <c r="H64" s="14" t="s">
        <v>71</v>
      </c>
      <c r="I64" s="14" t="s">
        <v>50</v>
      </c>
      <c r="J64" s="14" t="s">
        <v>1224</v>
      </c>
      <c r="K64" s="14" t="s">
        <v>34</v>
      </c>
      <c r="L64" s="14" t="s">
        <v>297</v>
      </c>
      <c r="M64" s="14" t="s">
        <v>32</v>
      </c>
      <c r="N64" s="14" t="s">
        <v>32</v>
      </c>
      <c r="O64" s="14" t="s">
        <v>32</v>
      </c>
      <c r="P64" s="14" t="s">
        <v>34</v>
      </c>
      <c r="Q64" s="14" t="s">
        <v>32</v>
      </c>
      <c r="R64" s="14"/>
      <c r="S64" s="14" t="s">
        <v>34</v>
      </c>
      <c r="T64" s="14"/>
      <c r="U64" s="14"/>
      <c r="V64" s="14"/>
      <c r="W64" s="14"/>
      <c r="X64" s="14" t="s">
        <v>34</v>
      </c>
      <c r="Y64" s="14" t="s">
        <v>34</v>
      </c>
      <c r="Z64" s="14"/>
      <c r="AA64" s="14" t="s">
        <v>32</v>
      </c>
      <c r="AB64" s="14" t="s">
        <v>35</v>
      </c>
      <c r="AC64" s="14" t="s">
        <v>36</v>
      </c>
      <c r="AD64" s="13" t="str">
        <f t="shared" si="1"/>
        <v>35 NORTH STREET ROCHFORD ESSEX.SS4 1AB</v>
      </c>
      <c r="AE64" s="13" t="str">
        <f>VLOOKUP(B64,People!B:D,2,FALSE)</f>
        <v>John Christopher Harmon</v>
      </c>
      <c r="AF64" s="13" t="str">
        <f>VLOOKUP(B64,People!B:D,3,FALSE)</f>
        <v>Mr John Christopher Harmon &amp; Mrs Janet Susan Harmon</v>
      </c>
    </row>
    <row r="65" spans="1:32" ht="15" x14ac:dyDescent="0.25">
      <c r="A65" s="14">
        <v>64</v>
      </c>
      <c r="B65" s="14" t="s">
        <v>298</v>
      </c>
      <c r="C65" s="14" t="s">
        <v>299</v>
      </c>
      <c r="D65" s="14" t="s">
        <v>300</v>
      </c>
      <c r="E65" s="14" t="s">
        <v>301</v>
      </c>
      <c r="F65" s="14" t="s">
        <v>41</v>
      </c>
      <c r="G65" s="14" t="s">
        <v>29</v>
      </c>
      <c r="H65" s="14" t="s">
        <v>302</v>
      </c>
      <c r="I65" s="14" t="s">
        <v>120</v>
      </c>
      <c r="J65" s="14" t="s">
        <v>1224</v>
      </c>
      <c r="K65" s="14" t="s">
        <v>34</v>
      </c>
      <c r="L65" s="14" t="s">
        <v>44</v>
      </c>
      <c r="M65" s="14" t="s">
        <v>32</v>
      </c>
      <c r="N65" s="14" t="s">
        <v>32</v>
      </c>
      <c r="O65" s="14" t="s">
        <v>32</v>
      </c>
      <c r="P65" s="14" t="s">
        <v>34</v>
      </c>
      <c r="Q65" s="14" t="s">
        <v>32</v>
      </c>
      <c r="R65" s="14"/>
      <c r="S65" s="14" t="s">
        <v>34</v>
      </c>
      <c r="T65" s="14"/>
      <c r="U65" s="14"/>
      <c r="V65" s="14" t="s">
        <v>34</v>
      </c>
      <c r="W65" s="14"/>
      <c r="X65" s="14" t="s">
        <v>34</v>
      </c>
      <c r="Y65" s="14" t="s">
        <v>34</v>
      </c>
      <c r="Z65" s="14" t="s">
        <v>34</v>
      </c>
      <c r="AA65" s="14" t="s">
        <v>34</v>
      </c>
      <c r="AB65" s="14" t="s">
        <v>35</v>
      </c>
      <c r="AC65" s="14" t="s">
        <v>36</v>
      </c>
      <c r="AD65" s="13" t="str">
        <f t="shared" si="1"/>
        <v>THE GRANGE LITTLE WHEATLEY CHASE RAYLEIGH ESSEX.SS6 9EH</v>
      </c>
      <c r="AE65" s="13" t="str">
        <f>VLOOKUP(B65,People!B:D,2,FALSE)</f>
        <v>Michael Egan</v>
      </c>
      <c r="AF65" s="13" t="str">
        <f>VLOOKUP(B65,People!B:D,3,FALSE)</f>
        <v>Grange Community Association</v>
      </c>
    </row>
    <row r="66" spans="1:32" ht="15" x14ac:dyDescent="0.25">
      <c r="A66" s="14">
        <v>532</v>
      </c>
      <c r="B66" s="14" t="s">
        <v>1051</v>
      </c>
      <c r="C66" s="14" t="s">
        <v>1150</v>
      </c>
      <c r="D66" s="14" t="s">
        <v>1052</v>
      </c>
      <c r="E66" s="14" t="s">
        <v>199</v>
      </c>
      <c r="F66" s="14"/>
      <c r="G66" s="14" t="s">
        <v>58</v>
      </c>
      <c r="H66" s="14" t="s">
        <v>423</v>
      </c>
      <c r="I66" s="14" t="s">
        <v>293</v>
      </c>
      <c r="J66" s="14" t="s">
        <v>1224</v>
      </c>
      <c r="K66" s="14" t="s">
        <v>32</v>
      </c>
      <c r="L66" s="14"/>
      <c r="M66" s="14" t="s">
        <v>32</v>
      </c>
      <c r="N66" s="14" t="s">
        <v>34</v>
      </c>
      <c r="O66" s="14" t="s">
        <v>32</v>
      </c>
      <c r="P66" s="14" t="s">
        <v>32</v>
      </c>
      <c r="Q66" s="14" t="s">
        <v>32</v>
      </c>
      <c r="R66" s="14" t="s">
        <v>32</v>
      </c>
      <c r="S66" s="14" t="s">
        <v>32</v>
      </c>
      <c r="T66" s="14" t="s">
        <v>32</v>
      </c>
      <c r="U66" s="14" t="s">
        <v>32</v>
      </c>
      <c r="V66" s="14" t="s">
        <v>32</v>
      </c>
      <c r="W66" s="14" t="s">
        <v>32</v>
      </c>
      <c r="X66" s="14" t="s">
        <v>32</v>
      </c>
      <c r="Y66" s="14" t="s">
        <v>32</v>
      </c>
      <c r="Z66" s="14" t="s">
        <v>32</v>
      </c>
      <c r="AA66" s="14" t="s">
        <v>32</v>
      </c>
      <c r="AB66" s="14" t="s">
        <v>35</v>
      </c>
      <c r="AC66" s="14" t="s">
        <v>36</v>
      </c>
      <c r="AD66" s="13" t="str">
        <f t="shared" si="1"/>
        <v>42-46 Eastwood Road Rayleigh Essex.SS6 7JQ</v>
      </c>
      <c r="AE66" s="13" t="str">
        <f>VLOOKUP(B66,People!B:D,2,FALSE)</f>
        <v>Ferhat Ozkan</v>
      </c>
      <c r="AF66" s="13" t="str">
        <f>VLOOKUP(B66,People!B:D,3,FALSE)</f>
        <v>Ferhat Ozkan</v>
      </c>
    </row>
    <row r="67" spans="1:32" ht="15" x14ac:dyDescent="0.25">
      <c r="A67" s="14">
        <v>66</v>
      </c>
      <c r="B67" s="14" t="s">
        <v>304</v>
      </c>
      <c r="C67" s="14" t="s">
        <v>305</v>
      </c>
      <c r="D67" s="14" t="s">
        <v>306</v>
      </c>
      <c r="E67" s="14"/>
      <c r="F67" s="14" t="s">
        <v>41</v>
      </c>
      <c r="G67" s="14" t="s">
        <v>29</v>
      </c>
      <c r="H67" s="14" t="s">
        <v>307</v>
      </c>
      <c r="I67" s="14" t="s">
        <v>88</v>
      </c>
      <c r="J67" s="14" t="s">
        <v>1224</v>
      </c>
      <c r="K67" s="14" t="s">
        <v>32</v>
      </c>
      <c r="L67" s="14" t="s">
        <v>44</v>
      </c>
      <c r="M67" s="14" t="s">
        <v>32</v>
      </c>
      <c r="N67" s="14" t="s">
        <v>34</v>
      </c>
      <c r="O67" s="14" t="s">
        <v>32</v>
      </c>
      <c r="P67" s="14" t="s">
        <v>32</v>
      </c>
      <c r="Q67" s="14" t="s">
        <v>32</v>
      </c>
      <c r="R67" s="14" t="s">
        <v>32</v>
      </c>
      <c r="S67" s="14"/>
      <c r="T67" s="14"/>
      <c r="U67" s="14"/>
      <c r="V67" s="14"/>
      <c r="W67" s="14"/>
      <c r="X67" s="14"/>
      <c r="Y67" s="14"/>
      <c r="Z67" s="14"/>
      <c r="AA67" s="14" t="s">
        <v>32</v>
      </c>
      <c r="AB67" s="14" t="s">
        <v>35</v>
      </c>
      <c r="AC67" s="14" t="s">
        <v>36</v>
      </c>
      <c r="AD67" s="13" t="str">
        <f t="shared" si="1"/>
        <v>111 LONDON ROAD RAYLEIGH ESSEX.SS6 9AX</v>
      </c>
      <c r="AE67" s="13" t="str">
        <f>VLOOKUP(B67,People!B:D,2,FALSE)</f>
        <v>Jai Patel</v>
      </c>
      <c r="AF67" s="13" t="str">
        <f>VLOOKUP(B67,People!B:D,3,FALSE)</f>
        <v>Jai Patel</v>
      </c>
    </row>
    <row r="68" spans="1:32" ht="15" x14ac:dyDescent="0.25">
      <c r="A68" s="14">
        <v>67</v>
      </c>
      <c r="B68" s="14" t="s">
        <v>308</v>
      </c>
      <c r="C68" s="14" t="s">
        <v>309</v>
      </c>
      <c r="D68" s="14" t="s">
        <v>310</v>
      </c>
      <c r="E68" s="14"/>
      <c r="F68" s="14" t="s">
        <v>92</v>
      </c>
      <c r="G68" s="14" t="s">
        <v>29</v>
      </c>
      <c r="H68" s="14" t="s">
        <v>311</v>
      </c>
      <c r="I68" s="14" t="s">
        <v>82</v>
      </c>
      <c r="J68" s="14"/>
      <c r="K68" s="14" t="s">
        <v>32</v>
      </c>
      <c r="L68" s="14" t="s">
        <v>44</v>
      </c>
      <c r="M68" s="14" t="s">
        <v>32</v>
      </c>
      <c r="N68" s="14" t="s">
        <v>32</v>
      </c>
      <c r="O68" s="14" t="s">
        <v>32</v>
      </c>
      <c r="P68" s="14" t="s">
        <v>32</v>
      </c>
      <c r="Q68" s="14" t="s">
        <v>34</v>
      </c>
      <c r="R68" s="14" t="s">
        <v>32</v>
      </c>
      <c r="S68" s="14" t="s">
        <v>34</v>
      </c>
      <c r="T68" s="14" t="s">
        <v>34</v>
      </c>
      <c r="U68" s="14" t="s">
        <v>34</v>
      </c>
      <c r="V68" s="14"/>
      <c r="W68" s="14"/>
      <c r="X68" s="14" t="s">
        <v>34</v>
      </c>
      <c r="Y68" s="14" t="s">
        <v>34</v>
      </c>
      <c r="Z68" s="14" t="s">
        <v>34</v>
      </c>
      <c r="AA68" s="14" t="s">
        <v>34</v>
      </c>
      <c r="AB68" s="14" t="s">
        <v>35</v>
      </c>
      <c r="AC68" s="14" t="s">
        <v>36</v>
      </c>
      <c r="AD68" s="13" t="str">
        <f t="shared" si="1"/>
        <v>THE OLD SCHOOL, HIGH STREET GREAT WAKERING ESSEX.SS3 0PU</v>
      </c>
      <c r="AE68" s="13" t="e">
        <f>VLOOKUP(B68,People!B:D,2,FALSE)</f>
        <v>#N/A</v>
      </c>
      <c r="AF68" s="13" t="e">
        <f>VLOOKUP(B68,People!B:D,3,FALSE)</f>
        <v>#N/A</v>
      </c>
    </row>
    <row r="69" spans="1:32" ht="15" x14ac:dyDescent="0.25">
      <c r="A69" s="14">
        <v>243</v>
      </c>
      <c r="B69" s="14" t="s">
        <v>312</v>
      </c>
      <c r="C69" s="14" t="s">
        <v>313</v>
      </c>
      <c r="D69" s="14" t="s">
        <v>314</v>
      </c>
      <c r="E69" s="14" t="s">
        <v>199</v>
      </c>
      <c r="F69" s="14"/>
      <c r="G69" s="14" t="s">
        <v>58</v>
      </c>
      <c r="H69" s="14" t="s">
        <v>142</v>
      </c>
      <c r="I69" s="14" t="s">
        <v>182</v>
      </c>
      <c r="J69" s="14" t="s">
        <v>1228</v>
      </c>
      <c r="K69" s="14" t="s">
        <v>32</v>
      </c>
      <c r="L69" s="14">
        <v>0</v>
      </c>
      <c r="M69" s="14">
        <v>0</v>
      </c>
      <c r="N69" s="14" t="s">
        <v>32</v>
      </c>
      <c r="O69" s="14">
        <v>0</v>
      </c>
      <c r="P69" s="14">
        <v>0</v>
      </c>
      <c r="Q69" s="14" t="s">
        <v>34</v>
      </c>
      <c r="R69" s="14">
        <v>0</v>
      </c>
      <c r="S69" s="14" t="s">
        <v>34</v>
      </c>
      <c r="T69" s="14" t="s">
        <v>34</v>
      </c>
      <c r="U69" s="14" t="s">
        <v>32</v>
      </c>
      <c r="V69" s="14" t="s">
        <v>32</v>
      </c>
      <c r="W69" s="14">
        <v>0</v>
      </c>
      <c r="X69" s="14" t="s">
        <v>34</v>
      </c>
      <c r="Y69" s="14" t="s">
        <v>34</v>
      </c>
      <c r="Z69" s="14" t="s">
        <v>34</v>
      </c>
      <c r="AA69" s="14">
        <v>0</v>
      </c>
      <c r="AB69" s="14" t="s">
        <v>35</v>
      </c>
      <c r="AC69" s="14" t="s">
        <v>36</v>
      </c>
      <c r="AD69" s="13" t="str">
        <f t="shared" si="1"/>
        <v>High Street Rayleigh Essex.SS6 7EA</v>
      </c>
      <c r="AE69" s="13" t="e">
        <f>VLOOKUP(B69,People!B:D,2,FALSE)</f>
        <v>#N/A</v>
      </c>
      <c r="AF69" s="13" t="e">
        <f>VLOOKUP(B69,People!B:D,3,FALSE)</f>
        <v>#N/A</v>
      </c>
    </row>
    <row r="70" spans="1:32" ht="15" x14ac:dyDescent="0.25">
      <c r="A70" s="14">
        <v>69</v>
      </c>
      <c r="B70" s="14" t="s">
        <v>315</v>
      </c>
      <c r="C70" s="14" t="s">
        <v>316</v>
      </c>
      <c r="D70" s="14" t="s">
        <v>47</v>
      </c>
      <c r="E70" s="14" t="s">
        <v>92</v>
      </c>
      <c r="F70" s="14" t="s">
        <v>93</v>
      </c>
      <c r="G70" s="14" t="s">
        <v>29</v>
      </c>
      <c r="H70" s="14" t="s">
        <v>317</v>
      </c>
      <c r="I70" s="14" t="s">
        <v>82</v>
      </c>
      <c r="J70" s="14"/>
      <c r="K70" s="14" t="s">
        <v>32</v>
      </c>
      <c r="L70" s="14" t="s">
        <v>44</v>
      </c>
      <c r="M70" s="14" t="s">
        <v>32</v>
      </c>
      <c r="N70" s="14" t="s">
        <v>32</v>
      </c>
      <c r="O70" s="14" t="s">
        <v>32</v>
      </c>
      <c r="P70" s="14" t="s">
        <v>32</v>
      </c>
      <c r="Q70" s="14" t="s">
        <v>34</v>
      </c>
      <c r="R70" s="14" t="s">
        <v>32</v>
      </c>
      <c r="S70" s="14" t="s">
        <v>34</v>
      </c>
      <c r="T70" s="14" t="s">
        <v>34</v>
      </c>
      <c r="U70" s="14"/>
      <c r="V70" s="14"/>
      <c r="W70" s="14"/>
      <c r="X70" s="14" t="s">
        <v>34</v>
      </c>
      <c r="Y70" s="14" t="s">
        <v>34</v>
      </c>
      <c r="Z70" s="14" t="s">
        <v>34</v>
      </c>
      <c r="AA70" s="14" t="s">
        <v>34</v>
      </c>
      <c r="AB70" s="14" t="s">
        <v>35</v>
      </c>
      <c r="AC70" s="14" t="s">
        <v>36</v>
      </c>
      <c r="AD70" s="13" t="str">
        <f t="shared" si="1"/>
        <v>HIGH STREET GREAT WAKERING SOUTHEND-ON-SEA ESSEX.SS3 0HX</v>
      </c>
      <c r="AE70" s="13" t="e">
        <f>VLOOKUP(B70,People!B:D,2,FALSE)</f>
        <v>#N/A</v>
      </c>
      <c r="AF70" s="13" t="e">
        <f>VLOOKUP(B70,People!B:D,3,FALSE)</f>
        <v>#N/A</v>
      </c>
    </row>
    <row r="71" spans="1:32" ht="15" x14ac:dyDescent="0.25">
      <c r="A71" s="14">
        <v>70</v>
      </c>
      <c r="B71" s="14" t="s">
        <v>318</v>
      </c>
      <c r="C71" s="14" t="s">
        <v>319</v>
      </c>
      <c r="D71" s="14" t="s">
        <v>320</v>
      </c>
      <c r="E71" s="14"/>
      <c r="F71" s="14" t="s">
        <v>28</v>
      </c>
      <c r="G71" s="14" t="s">
        <v>29</v>
      </c>
      <c r="H71" s="14" t="s">
        <v>321</v>
      </c>
      <c r="I71" s="14" t="s">
        <v>31</v>
      </c>
      <c r="J71" s="14" t="s">
        <v>1224</v>
      </c>
      <c r="K71" s="14" t="s">
        <v>34</v>
      </c>
      <c r="L71" s="14" t="s">
        <v>44</v>
      </c>
      <c r="M71" s="14" t="s">
        <v>32</v>
      </c>
      <c r="N71" s="14" t="s">
        <v>32</v>
      </c>
      <c r="O71" s="14" t="s">
        <v>34</v>
      </c>
      <c r="P71" s="14" t="s">
        <v>32</v>
      </c>
      <c r="Q71" s="14" t="s">
        <v>32</v>
      </c>
      <c r="R71" s="14" t="s">
        <v>32</v>
      </c>
      <c r="S71" s="14"/>
      <c r="T71" s="14"/>
      <c r="U71" s="14"/>
      <c r="V71" s="14"/>
      <c r="W71" s="14"/>
      <c r="X71" s="14"/>
      <c r="Y71" s="14"/>
      <c r="Z71" s="14"/>
      <c r="AA71" s="14" t="s">
        <v>32</v>
      </c>
      <c r="AB71" s="14" t="s">
        <v>35</v>
      </c>
      <c r="AC71" s="14" t="s">
        <v>36</v>
      </c>
      <c r="AD71" s="13" t="str">
        <f t="shared" si="1"/>
        <v>6 EAST STREET ROCHFORD ESSEX.SS4 1DB</v>
      </c>
      <c r="AE71" s="13" t="str">
        <f>VLOOKUP(B71,People!B:D,2,FALSE)</f>
        <v>Kwok Hong CHEUNG</v>
      </c>
      <c r="AF71" s="13" t="str">
        <f>VLOOKUP(B71,People!B:D,3,FALSE)</f>
        <v>Kwok Hong Cheung &amp; Chi Fai Chan</v>
      </c>
    </row>
    <row r="72" spans="1:32" ht="15" x14ac:dyDescent="0.25">
      <c r="A72" s="14">
        <v>71</v>
      </c>
      <c r="B72" s="14" t="s">
        <v>322</v>
      </c>
      <c r="C72" s="14" t="s">
        <v>323</v>
      </c>
      <c r="D72" s="14" t="s">
        <v>172</v>
      </c>
      <c r="E72" s="14"/>
      <c r="F72" s="14" t="s">
        <v>138</v>
      </c>
      <c r="G72" s="14" t="s">
        <v>29</v>
      </c>
      <c r="H72" s="14" t="s">
        <v>324</v>
      </c>
      <c r="I72" s="14" t="s">
        <v>325</v>
      </c>
      <c r="J72" s="14"/>
      <c r="K72" s="14" t="s">
        <v>32</v>
      </c>
      <c r="L72" s="14" t="s">
        <v>44</v>
      </c>
      <c r="M72" s="14" t="s">
        <v>32</v>
      </c>
      <c r="N72" s="14" t="s">
        <v>32</v>
      </c>
      <c r="O72" s="14" t="s">
        <v>32</v>
      </c>
      <c r="P72" s="14" t="s">
        <v>32</v>
      </c>
      <c r="Q72" s="14" t="s">
        <v>34</v>
      </c>
      <c r="R72" s="14" t="s">
        <v>32</v>
      </c>
      <c r="S72" s="14" t="s">
        <v>34</v>
      </c>
      <c r="T72" s="14" t="s">
        <v>34</v>
      </c>
      <c r="U72" s="14"/>
      <c r="V72" s="14"/>
      <c r="W72" s="14"/>
      <c r="X72" s="14" t="s">
        <v>34</v>
      </c>
      <c r="Y72" s="14" t="s">
        <v>34</v>
      </c>
      <c r="Z72" s="14" t="s">
        <v>34</v>
      </c>
      <c r="AA72" s="14" t="s">
        <v>34</v>
      </c>
      <c r="AB72" s="14" t="s">
        <v>35</v>
      </c>
      <c r="AC72" s="14" t="s">
        <v>36</v>
      </c>
      <c r="AD72" s="13" t="str">
        <f t="shared" si="1"/>
        <v>GREENSWARD LANE HOCKLEY ESSEX.SS5 5HG</v>
      </c>
      <c r="AE72" s="13" t="e">
        <f>VLOOKUP(B72,People!B:D,2,FALSE)</f>
        <v>#N/A</v>
      </c>
      <c r="AF72" s="13" t="e">
        <f>VLOOKUP(B72,People!B:D,3,FALSE)</f>
        <v>#N/A</v>
      </c>
    </row>
    <row r="73" spans="1:32" ht="15" x14ac:dyDescent="0.25">
      <c r="A73" s="14">
        <v>214</v>
      </c>
      <c r="B73" s="14" t="s">
        <v>326</v>
      </c>
      <c r="C73" s="14" t="s">
        <v>327</v>
      </c>
      <c r="D73" s="14" t="s">
        <v>328</v>
      </c>
      <c r="E73" s="14"/>
      <c r="F73" s="14" t="s">
        <v>28</v>
      </c>
      <c r="G73" s="14" t="s">
        <v>29</v>
      </c>
      <c r="H73" s="14" t="s">
        <v>329</v>
      </c>
      <c r="I73" s="14" t="s">
        <v>330</v>
      </c>
      <c r="J73" s="14" t="s">
        <v>1224</v>
      </c>
      <c r="K73" s="14" t="s">
        <v>32</v>
      </c>
      <c r="L73" s="14" t="s">
        <v>331</v>
      </c>
      <c r="M73" s="14" t="s">
        <v>32</v>
      </c>
      <c r="N73" s="14" t="s">
        <v>32</v>
      </c>
      <c r="O73" s="14" t="s">
        <v>34</v>
      </c>
      <c r="P73" s="14" t="s">
        <v>32</v>
      </c>
      <c r="Q73" s="14" t="s">
        <v>32</v>
      </c>
      <c r="R73" s="14"/>
      <c r="S73" s="14" t="s">
        <v>34</v>
      </c>
      <c r="T73" s="14"/>
      <c r="U73" s="14"/>
      <c r="V73" s="14"/>
      <c r="W73" s="14"/>
      <c r="X73" s="14" t="s">
        <v>34</v>
      </c>
      <c r="Y73" s="14" t="s">
        <v>34</v>
      </c>
      <c r="Z73" s="14" t="s">
        <v>32</v>
      </c>
      <c r="AA73" s="14" t="s">
        <v>32</v>
      </c>
      <c r="AB73" s="14" t="s">
        <v>35</v>
      </c>
      <c r="AC73" s="14" t="s">
        <v>332</v>
      </c>
      <c r="AD73" s="13" t="str">
        <f t="shared" si="1"/>
        <v>ROCHEHALL WAY ROCHFORD ESSEX.SS14 1JU</v>
      </c>
      <c r="AE73" s="13" t="e">
        <f>VLOOKUP(B73,People!B:D,2,FALSE)</f>
        <v>#N/A</v>
      </c>
      <c r="AF73" s="13" t="e">
        <f>VLOOKUP(B73,People!B:D,3,FALSE)</f>
        <v>#N/A</v>
      </c>
    </row>
    <row r="74" spans="1:32" ht="15" x14ac:dyDescent="0.25">
      <c r="A74" s="14">
        <v>73</v>
      </c>
      <c r="B74" s="14" t="s">
        <v>333</v>
      </c>
      <c r="C74" s="14" t="s">
        <v>334</v>
      </c>
      <c r="D74" s="14" t="s">
        <v>335</v>
      </c>
      <c r="E74" s="14"/>
      <c r="F74" s="14" t="s">
        <v>41</v>
      </c>
      <c r="G74" s="14" t="s">
        <v>29</v>
      </c>
      <c r="H74" s="14" t="s">
        <v>131</v>
      </c>
      <c r="I74" s="14" t="s">
        <v>50</v>
      </c>
      <c r="J74" s="14" t="s">
        <v>1225</v>
      </c>
      <c r="K74" s="14" t="s">
        <v>34</v>
      </c>
      <c r="L74" s="14" t="s">
        <v>336</v>
      </c>
      <c r="M74" s="14" t="s">
        <v>32</v>
      </c>
      <c r="N74" s="14" t="s">
        <v>32</v>
      </c>
      <c r="O74" s="14" t="s">
        <v>32</v>
      </c>
      <c r="P74" s="14" t="s">
        <v>34</v>
      </c>
      <c r="Q74" s="14" t="s">
        <v>32</v>
      </c>
      <c r="R74" s="14"/>
      <c r="S74" s="14" t="s">
        <v>34</v>
      </c>
      <c r="T74" s="14"/>
      <c r="U74" s="14"/>
      <c r="V74" s="14" t="s">
        <v>34</v>
      </c>
      <c r="W74" s="14"/>
      <c r="X74" s="14" t="s">
        <v>34</v>
      </c>
      <c r="Y74" s="14" t="s">
        <v>34</v>
      </c>
      <c r="Z74" s="14" t="s">
        <v>34</v>
      </c>
      <c r="AA74" s="14" t="s">
        <v>32</v>
      </c>
      <c r="AB74" s="14" t="s">
        <v>35</v>
      </c>
      <c r="AC74" s="14" t="s">
        <v>36</v>
      </c>
      <c r="AD74" s="13" t="str">
        <f t="shared" si="1"/>
        <v>5 HIGH STREET RAYLEIGH ESSEX.SS6 7EW</v>
      </c>
      <c r="AE74" s="13" t="str">
        <f>VLOOKUP(B74,People!B:D,2,FALSE)</f>
        <v>Sarah Jane Wiseman</v>
      </c>
      <c r="AF74" s="13" t="str">
        <f>VLOOKUP(B74,People!B:D,3,FALSE)</f>
        <v>Star Pubs &amp; Bars Ltd</v>
      </c>
    </row>
    <row r="75" spans="1:32" ht="15" x14ac:dyDescent="0.25">
      <c r="A75" s="14">
        <v>74</v>
      </c>
      <c r="B75" s="14" t="s">
        <v>337</v>
      </c>
      <c r="C75" s="14" t="s">
        <v>338</v>
      </c>
      <c r="D75" s="14" t="s">
        <v>339</v>
      </c>
      <c r="E75" s="14"/>
      <c r="F75" s="14" t="s">
        <v>41</v>
      </c>
      <c r="G75" s="14" t="s">
        <v>29</v>
      </c>
      <c r="H75" s="14" t="s">
        <v>340</v>
      </c>
      <c r="I75" s="14" t="s">
        <v>88</v>
      </c>
      <c r="J75" s="14" t="s">
        <v>1224</v>
      </c>
      <c r="K75" s="14" t="s">
        <v>32</v>
      </c>
      <c r="L75" s="14" t="s">
        <v>44</v>
      </c>
      <c r="M75" s="14" t="s">
        <v>32</v>
      </c>
      <c r="N75" s="14" t="s">
        <v>34</v>
      </c>
      <c r="O75" s="14" t="s">
        <v>32</v>
      </c>
      <c r="P75" s="14" t="s">
        <v>32</v>
      </c>
      <c r="Q75" s="14" t="s">
        <v>32</v>
      </c>
      <c r="R75" s="14" t="s">
        <v>32</v>
      </c>
      <c r="S75" s="14"/>
      <c r="T75" s="14"/>
      <c r="U75" s="14"/>
      <c r="V75" s="14"/>
      <c r="W75" s="14"/>
      <c r="X75" s="14"/>
      <c r="Y75" s="14"/>
      <c r="Z75" s="14"/>
      <c r="AA75" s="14" t="s">
        <v>32</v>
      </c>
      <c r="AB75" s="14" t="s">
        <v>35</v>
      </c>
      <c r="AC75" s="14" t="s">
        <v>36</v>
      </c>
      <c r="AD75" s="13" t="str">
        <f t="shared" si="1"/>
        <v>5 HAMBRO PARADE, RAWRETH LANE RAYLEIGH ESSEX.SS6 9PU</v>
      </c>
      <c r="AE75" s="13" t="str">
        <f>VLOOKUP(B75,People!B:D,2,FALSE)</f>
        <v>Mr Thiruginanasampanthamoorthy  SELVANTHIRAMOORTHY</v>
      </c>
      <c r="AF75" s="13" t="str">
        <f>VLOOKUP(B75,People!B:D,3,FALSE)</f>
        <v>Mr Thiruginanasampanthamoorthy &amp; Mrs Priyatharsini SELVANTHIRAMOORTHY</v>
      </c>
    </row>
    <row r="76" spans="1:32" ht="15" x14ac:dyDescent="0.25">
      <c r="A76" s="14">
        <v>75</v>
      </c>
      <c r="B76" s="14" t="s">
        <v>341</v>
      </c>
      <c r="C76" s="14" t="s">
        <v>342</v>
      </c>
      <c r="D76" s="14" t="s">
        <v>343</v>
      </c>
      <c r="E76" s="14" t="s">
        <v>344</v>
      </c>
      <c r="F76" s="14" t="s">
        <v>41</v>
      </c>
      <c r="G76" s="14" t="s">
        <v>29</v>
      </c>
      <c r="H76" s="14" t="s">
        <v>345</v>
      </c>
      <c r="I76" s="14" t="s">
        <v>31</v>
      </c>
      <c r="J76" s="14" t="s">
        <v>1227</v>
      </c>
      <c r="K76" s="14" t="s">
        <v>34</v>
      </c>
      <c r="L76" s="14" t="s">
        <v>143</v>
      </c>
      <c r="M76" s="14" t="s">
        <v>32</v>
      </c>
      <c r="N76" s="14" t="s">
        <v>32</v>
      </c>
      <c r="O76" s="14" t="s">
        <v>32</v>
      </c>
      <c r="P76" s="14" t="s">
        <v>34</v>
      </c>
      <c r="Q76" s="14" t="s">
        <v>32</v>
      </c>
      <c r="R76" s="14" t="s">
        <v>34</v>
      </c>
      <c r="S76" s="14" t="s">
        <v>34</v>
      </c>
      <c r="T76" s="14" t="s">
        <v>34</v>
      </c>
      <c r="U76" s="14"/>
      <c r="V76" s="14"/>
      <c r="W76" s="14"/>
      <c r="X76" s="14"/>
      <c r="Y76" s="14" t="s">
        <v>34</v>
      </c>
      <c r="Z76" s="14"/>
      <c r="AA76" s="14" t="s">
        <v>32</v>
      </c>
      <c r="AB76" s="14" t="s">
        <v>35</v>
      </c>
      <c r="AC76" s="14" t="s">
        <v>36</v>
      </c>
      <c r="AD76" s="13" t="str">
        <f t="shared" si="1"/>
        <v>RAYLEIGH WEIR ARTERIAL ROAD RAYLEIGH ESSEX.SS6 7SP</v>
      </c>
      <c r="AE76" s="13" t="str">
        <f>VLOOKUP(B76,People!B:D,2,FALSE)</f>
        <v xml:space="preserve">Martin Jones </v>
      </c>
      <c r="AF76" s="13" t="str">
        <f>VLOOKUP(B76,People!B:D,3,FALSE)</f>
        <v>Mitchell &amp; Butlers Leisure Retail Limited</v>
      </c>
    </row>
    <row r="77" spans="1:32" ht="15" x14ac:dyDescent="0.25">
      <c r="A77" s="14">
        <v>76</v>
      </c>
      <c r="B77" s="14" t="s">
        <v>346</v>
      </c>
      <c r="C77" s="14" t="s">
        <v>347</v>
      </c>
      <c r="D77" s="14" t="s">
        <v>348</v>
      </c>
      <c r="E77" s="14"/>
      <c r="F77" s="14" t="s">
        <v>41</v>
      </c>
      <c r="G77" s="14" t="s">
        <v>29</v>
      </c>
      <c r="H77" s="14" t="s">
        <v>349</v>
      </c>
      <c r="I77" s="14" t="s">
        <v>88</v>
      </c>
      <c r="J77" s="14" t="s">
        <v>1224</v>
      </c>
      <c r="K77" s="14" t="s">
        <v>32</v>
      </c>
      <c r="L77" s="14" t="s">
        <v>44</v>
      </c>
      <c r="M77" s="14" t="s">
        <v>32</v>
      </c>
      <c r="N77" s="14" t="s">
        <v>34</v>
      </c>
      <c r="O77" s="14" t="s">
        <v>32</v>
      </c>
      <c r="P77" s="14" t="s">
        <v>32</v>
      </c>
      <c r="Q77" s="14" t="s">
        <v>32</v>
      </c>
      <c r="R77" s="14" t="s">
        <v>32</v>
      </c>
      <c r="S77" s="14" t="s">
        <v>32</v>
      </c>
      <c r="T77" s="14" t="s">
        <v>32</v>
      </c>
      <c r="U77" s="14" t="s">
        <v>32</v>
      </c>
      <c r="V77" s="14" t="s">
        <v>32</v>
      </c>
      <c r="W77" s="14" t="s">
        <v>32</v>
      </c>
      <c r="X77" s="14" t="s">
        <v>32</v>
      </c>
      <c r="Y77" s="14" t="s">
        <v>32</v>
      </c>
      <c r="Z77" s="14" t="s">
        <v>32</v>
      </c>
      <c r="AA77" s="14" t="s">
        <v>32</v>
      </c>
      <c r="AB77" s="14" t="s">
        <v>35</v>
      </c>
      <c r="AC77" s="14" t="s">
        <v>36</v>
      </c>
      <c r="AD77" s="13" t="str">
        <f t="shared" si="1"/>
        <v>83 EASTWOOD ROAD RAYLEIGH ESSEX.SS6 7JN</v>
      </c>
      <c r="AE77" s="13" t="str">
        <f>VLOOKUP(B77,People!B:D,2,FALSE)</f>
        <v>JIGNESHKUMAR PATEL</v>
      </c>
      <c r="AF77" s="13" t="str">
        <f>VLOOKUP(B77,People!B:D,3,FALSE)</f>
        <v>JIGNESHKUMAR PATEL</v>
      </c>
    </row>
    <row r="78" spans="1:32" ht="15" x14ac:dyDescent="0.25">
      <c r="A78" s="14">
        <v>77</v>
      </c>
      <c r="B78" s="14" t="s">
        <v>350</v>
      </c>
      <c r="C78" s="14" t="s">
        <v>351</v>
      </c>
      <c r="D78" s="14" t="s">
        <v>352</v>
      </c>
      <c r="E78" s="14" t="s">
        <v>211</v>
      </c>
      <c r="F78" s="14" t="s">
        <v>138</v>
      </c>
      <c r="G78" s="14" t="s">
        <v>29</v>
      </c>
      <c r="H78" s="14" t="s">
        <v>353</v>
      </c>
      <c r="I78" s="14" t="s">
        <v>82</v>
      </c>
      <c r="J78" s="14"/>
      <c r="K78" s="14" t="s">
        <v>32</v>
      </c>
      <c r="L78" s="14" t="s">
        <v>44</v>
      </c>
      <c r="M78" s="14" t="s">
        <v>32</v>
      </c>
      <c r="N78" s="14" t="s">
        <v>32</v>
      </c>
      <c r="O78" s="14" t="s">
        <v>32</v>
      </c>
      <c r="P78" s="14" t="s">
        <v>32</v>
      </c>
      <c r="Q78" s="14" t="s">
        <v>34</v>
      </c>
      <c r="R78" s="14" t="s">
        <v>32</v>
      </c>
      <c r="S78" s="14" t="s">
        <v>34</v>
      </c>
      <c r="T78" s="14"/>
      <c r="U78" s="14"/>
      <c r="V78" s="14"/>
      <c r="W78" s="14"/>
      <c r="X78" s="14" t="s">
        <v>34</v>
      </c>
      <c r="Y78" s="14" t="s">
        <v>34</v>
      </c>
      <c r="Z78" s="14" t="s">
        <v>34</v>
      </c>
      <c r="AA78" s="14" t="s">
        <v>34</v>
      </c>
      <c r="AB78" s="14" t="s">
        <v>35</v>
      </c>
      <c r="AC78" s="14" t="s">
        <v>36</v>
      </c>
      <c r="AD78" s="13" t="str">
        <f t="shared" si="1"/>
        <v>MAIN ROAD HAWKWELL HOCKLEY ESSEX.SS4 4EN</v>
      </c>
      <c r="AE78" s="13" t="e">
        <f>VLOOKUP(B78,People!B:D,2,FALSE)</f>
        <v>#N/A</v>
      </c>
      <c r="AF78" s="13" t="e">
        <f>VLOOKUP(B78,People!B:D,3,FALSE)</f>
        <v>#N/A</v>
      </c>
    </row>
    <row r="79" spans="1:32" ht="15" x14ac:dyDescent="0.25">
      <c r="A79" s="14">
        <v>78</v>
      </c>
      <c r="B79" s="14" t="s">
        <v>354</v>
      </c>
      <c r="C79" s="14" t="s">
        <v>355</v>
      </c>
      <c r="D79" s="14" t="s">
        <v>356</v>
      </c>
      <c r="E79" s="14"/>
      <c r="F79" s="14" t="s">
        <v>138</v>
      </c>
      <c r="G79" s="14" t="s">
        <v>29</v>
      </c>
      <c r="H79" s="14" t="s">
        <v>357</v>
      </c>
      <c r="I79" s="14" t="s">
        <v>259</v>
      </c>
      <c r="J79" s="14" t="s">
        <v>1229</v>
      </c>
      <c r="K79" s="14" t="s">
        <v>32</v>
      </c>
      <c r="L79" s="14" t="s">
        <v>44</v>
      </c>
      <c r="M79" s="14" t="s">
        <v>32</v>
      </c>
      <c r="N79" s="14" t="s">
        <v>32</v>
      </c>
      <c r="O79" s="14" t="s">
        <v>34</v>
      </c>
      <c r="P79" s="14" t="s">
        <v>32</v>
      </c>
      <c r="Q79" s="14" t="s">
        <v>32</v>
      </c>
      <c r="R79" s="14" t="s">
        <v>32</v>
      </c>
      <c r="S79" s="14" t="s">
        <v>34</v>
      </c>
      <c r="T79" s="14"/>
      <c r="U79" s="14"/>
      <c r="V79" s="14"/>
      <c r="W79" s="14"/>
      <c r="X79" s="14" t="s">
        <v>34</v>
      </c>
      <c r="Y79" s="14" t="s">
        <v>34</v>
      </c>
      <c r="Z79" s="14" t="s">
        <v>34</v>
      </c>
      <c r="AA79" s="14" t="s">
        <v>34</v>
      </c>
      <c r="AB79" s="14" t="s">
        <v>35</v>
      </c>
      <c r="AC79" s="14" t="s">
        <v>36</v>
      </c>
      <c r="AD79" s="13" t="str">
        <f t="shared" si="1"/>
        <v>HIGHAMS ROAD HOCKLEY ESSEX.SS5 4DG</v>
      </c>
      <c r="AE79" s="13" t="str">
        <f>VLOOKUP(B79,People!B:D,2,FALSE)</f>
        <v>N/A</v>
      </c>
      <c r="AF79" s="13" t="str">
        <f>VLOOKUP(B79,People!B:D,3,FALSE)</f>
        <v>Hockley Bowls Club</v>
      </c>
    </row>
    <row r="80" spans="1:32" ht="15" x14ac:dyDescent="0.25">
      <c r="A80" s="14">
        <v>230</v>
      </c>
      <c r="B80" s="14" t="s">
        <v>358</v>
      </c>
      <c r="C80" s="14" t="s">
        <v>359</v>
      </c>
      <c r="D80" s="14" t="s">
        <v>360</v>
      </c>
      <c r="E80" s="14" t="s">
        <v>361</v>
      </c>
      <c r="F80" s="14" t="s">
        <v>362</v>
      </c>
      <c r="G80" s="14" t="s">
        <v>58</v>
      </c>
      <c r="H80" s="14" t="s">
        <v>363</v>
      </c>
      <c r="I80" s="14" t="s">
        <v>330</v>
      </c>
      <c r="J80" s="14" t="s">
        <v>1224</v>
      </c>
      <c r="K80" s="14" t="s">
        <v>32</v>
      </c>
      <c r="L80" s="14" t="s">
        <v>281</v>
      </c>
      <c r="M80" s="14" t="s">
        <v>32</v>
      </c>
      <c r="N80" s="14" t="s">
        <v>32</v>
      </c>
      <c r="O80" s="14" t="s">
        <v>32</v>
      </c>
      <c r="P80" s="14" t="s">
        <v>34</v>
      </c>
      <c r="Q80" s="14" t="s">
        <v>32</v>
      </c>
      <c r="R80" s="14" t="s">
        <v>34</v>
      </c>
      <c r="S80" s="14" t="s">
        <v>34</v>
      </c>
      <c r="T80" s="14" t="s">
        <v>34</v>
      </c>
      <c r="U80" s="14" t="s">
        <v>34</v>
      </c>
      <c r="V80" s="14" t="s">
        <v>34</v>
      </c>
      <c r="W80" s="14" t="s">
        <v>32</v>
      </c>
      <c r="X80" s="14" t="s">
        <v>34</v>
      </c>
      <c r="Y80" s="14" t="s">
        <v>34</v>
      </c>
      <c r="Z80" s="14" t="s">
        <v>34</v>
      </c>
      <c r="AA80" s="14" t="s">
        <v>32</v>
      </c>
      <c r="AB80" s="14" t="s">
        <v>35</v>
      </c>
      <c r="AC80" s="14" t="s">
        <v>36</v>
      </c>
      <c r="AD80" s="13" t="str">
        <f t="shared" si="1"/>
        <v>The New Gables Airport Business Park Southend on Sea Essex.SS4 1YG</v>
      </c>
      <c r="AE80" s="13" t="str">
        <f>VLOOKUP(B80,People!B:D,2,FALSE)</f>
        <v>Lorraine Carroll</v>
      </c>
      <c r="AF80" s="13" t="str">
        <f>VLOOKUP(B80,People!B:D,3,FALSE)</f>
        <v>Westcliff Rugby Football Club Ltd</v>
      </c>
    </row>
    <row r="81" spans="1:32" ht="15" x14ac:dyDescent="0.25">
      <c r="A81" s="14">
        <v>80</v>
      </c>
      <c r="B81" s="14" t="s">
        <v>364</v>
      </c>
      <c r="C81" s="14" t="s">
        <v>365</v>
      </c>
      <c r="D81" s="14" t="s">
        <v>366</v>
      </c>
      <c r="E81" s="14"/>
      <c r="F81" s="14" t="s">
        <v>138</v>
      </c>
      <c r="G81" s="14" t="s">
        <v>29</v>
      </c>
      <c r="H81" s="14" t="s">
        <v>367</v>
      </c>
      <c r="I81" s="14" t="s">
        <v>82</v>
      </c>
      <c r="J81" s="14" t="s">
        <v>1224</v>
      </c>
      <c r="K81" s="14" t="s">
        <v>32</v>
      </c>
      <c r="L81" s="14" t="s">
        <v>44</v>
      </c>
      <c r="M81" s="14" t="s">
        <v>32</v>
      </c>
      <c r="N81" s="14" t="s">
        <v>32</v>
      </c>
      <c r="O81" s="14" t="s">
        <v>34</v>
      </c>
      <c r="P81" s="14" t="s">
        <v>32</v>
      </c>
      <c r="Q81" s="14" t="s">
        <v>32</v>
      </c>
      <c r="R81" s="14" t="s">
        <v>34</v>
      </c>
      <c r="S81" s="14" t="s">
        <v>34</v>
      </c>
      <c r="T81" s="14" t="s">
        <v>34</v>
      </c>
      <c r="U81" s="14" t="s">
        <v>34</v>
      </c>
      <c r="V81" s="14" t="s">
        <v>34</v>
      </c>
      <c r="W81" s="14" t="s">
        <v>34</v>
      </c>
      <c r="X81" s="14" t="s">
        <v>34</v>
      </c>
      <c r="Y81" s="14" t="s">
        <v>34</v>
      </c>
      <c r="Z81" s="14" t="s">
        <v>34</v>
      </c>
      <c r="AA81" s="14" t="s">
        <v>34</v>
      </c>
      <c r="AB81" s="14" t="s">
        <v>35</v>
      </c>
      <c r="AC81" s="14" t="s">
        <v>36</v>
      </c>
      <c r="AD81" s="13" t="str">
        <f t="shared" si="1"/>
        <v>WESTMINSTER DRIVE HOCKLEY ESSEX.SS5 4XD</v>
      </c>
      <c r="AE81" s="13" t="str">
        <f>VLOOKUP(B81,People!B:D,2,FALSE)</f>
        <v>Tara Saunders</v>
      </c>
      <c r="AF81" s="13" t="str">
        <f>VLOOKUP(B81,People!B:D,3,FALSE)</f>
        <v>Hockley Community Centre Association</v>
      </c>
    </row>
    <row r="82" spans="1:32" ht="15" x14ac:dyDescent="0.25">
      <c r="A82" s="14">
        <v>81</v>
      </c>
      <c r="B82" s="14" t="s">
        <v>368</v>
      </c>
      <c r="C82" s="14" t="s">
        <v>369</v>
      </c>
      <c r="D82" s="14" t="s">
        <v>370</v>
      </c>
      <c r="E82" s="14"/>
      <c r="F82" s="14" t="s">
        <v>138</v>
      </c>
      <c r="G82" s="14" t="s">
        <v>29</v>
      </c>
      <c r="H82" s="14" t="s">
        <v>1029</v>
      </c>
      <c r="I82" s="14" t="s">
        <v>88</v>
      </c>
      <c r="J82" s="14" t="s">
        <v>1224</v>
      </c>
      <c r="K82" s="14" t="s">
        <v>32</v>
      </c>
      <c r="L82" s="14" t="s">
        <v>44</v>
      </c>
      <c r="M82" s="14" t="s">
        <v>32</v>
      </c>
      <c r="N82" s="14" t="s">
        <v>34</v>
      </c>
      <c r="O82" s="14" t="s">
        <v>32</v>
      </c>
      <c r="P82" s="14" t="s">
        <v>32</v>
      </c>
      <c r="Q82" s="14" t="s">
        <v>32</v>
      </c>
      <c r="R82" s="14" t="s">
        <v>32</v>
      </c>
      <c r="S82" s="14"/>
      <c r="T82" s="14"/>
      <c r="U82" s="14"/>
      <c r="V82" s="14"/>
      <c r="W82" s="14"/>
      <c r="X82" s="14"/>
      <c r="Y82" s="14"/>
      <c r="Z82" s="14"/>
      <c r="AA82" s="14" t="s">
        <v>32</v>
      </c>
      <c r="AB82" s="14" t="s">
        <v>35</v>
      </c>
      <c r="AC82" s="14" t="s">
        <v>36</v>
      </c>
      <c r="AD82" s="13" t="str">
        <f t="shared" si="1"/>
        <v>1 BROAD PARADE HOCKLEY ESSEX.SS5 5DA</v>
      </c>
      <c r="AE82" s="13" t="str">
        <f>VLOOKUP(B82,People!B:D,2,FALSE)</f>
        <v>Meltem Kupeli</v>
      </c>
      <c r="AF82" s="13" t="str">
        <f>VLOOKUP(B82,People!B:D,3,FALSE)</f>
        <v>Meltem Kupeli</v>
      </c>
    </row>
    <row r="83" spans="1:32" ht="15" x14ac:dyDescent="0.25">
      <c r="A83" s="14">
        <v>519</v>
      </c>
      <c r="B83" s="14" t="s">
        <v>1010</v>
      </c>
      <c r="C83" s="14" t="s">
        <v>1003</v>
      </c>
      <c r="D83" s="14" t="s">
        <v>1015</v>
      </c>
      <c r="E83" s="14"/>
      <c r="F83" s="14" t="s">
        <v>362</v>
      </c>
      <c r="G83" s="14" t="s">
        <v>58</v>
      </c>
      <c r="H83" s="14" t="s">
        <v>102</v>
      </c>
      <c r="I83" s="14" t="s">
        <v>775</v>
      </c>
      <c r="J83" s="14" t="s">
        <v>1225</v>
      </c>
      <c r="K83" s="14" t="s">
        <v>32</v>
      </c>
      <c r="L83" s="14"/>
      <c r="M83" s="14" t="s">
        <v>32</v>
      </c>
      <c r="N83" s="14" t="s">
        <v>32</v>
      </c>
      <c r="O83" s="14" t="s">
        <v>34</v>
      </c>
      <c r="P83" s="14" t="s">
        <v>32</v>
      </c>
      <c r="Q83" s="14" t="s">
        <v>32</v>
      </c>
      <c r="R83" s="14" t="s">
        <v>34</v>
      </c>
      <c r="S83" s="14" t="s">
        <v>34</v>
      </c>
      <c r="T83" s="14" t="s">
        <v>32</v>
      </c>
      <c r="U83" s="14" t="s">
        <v>32</v>
      </c>
      <c r="V83" s="14" t="s">
        <v>32</v>
      </c>
      <c r="W83" s="14" t="s">
        <v>32</v>
      </c>
      <c r="X83" s="14" t="s">
        <v>34</v>
      </c>
      <c r="Y83" s="14" t="s">
        <v>34</v>
      </c>
      <c r="Z83" s="14" t="s">
        <v>32</v>
      </c>
      <c r="AA83" s="14" t="s">
        <v>32</v>
      </c>
      <c r="AB83" s="14" t="s">
        <v>35</v>
      </c>
      <c r="AC83" s="14" t="s">
        <v>36</v>
      </c>
      <c r="AD83" s="13" t="str">
        <f t="shared" si="1"/>
        <v>18-19 Aviation Way Southend on Sea Essex.SS2 6UN</v>
      </c>
      <c r="AE83" s="13" t="str">
        <f>VLOOKUP(B83,People!B:D,2,FALSE)</f>
        <v>Neil Ryan</v>
      </c>
      <c r="AF83" s="13" t="str">
        <f>VLOOKUP(B83,People!B:D,3,FALSE)</f>
        <v>Neil Ryan</v>
      </c>
    </row>
    <row r="84" spans="1:32" ht="15" x14ac:dyDescent="0.25">
      <c r="A84" s="14">
        <v>83</v>
      </c>
      <c r="B84" s="14" t="s">
        <v>372</v>
      </c>
      <c r="C84" s="14" t="s">
        <v>373</v>
      </c>
      <c r="D84" s="14" t="s">
        <v>374</v>
      </c>
      <c r="E84" s="14"/>
      <c r="F84" s="14" t="s">
        <v>138</v>
      </c>
      <c r="G84" s="14" t="s">
        <v>29</v>
      </c>
      <c r="H84" s="14" t="s">
        <v>375</v>
      </c>
      <c r="I84" s="14" t="s">
        <v>330</v>
      </c>
      <c r="J84" s="14" t="s">
        <v>1224</v>
      </c>
      <c r="K84" s="14" t="s">
        <v>34</v>
      </c>
      <c r="L84" s="14" t="s">
        <v>376</v>
      </c>
      <c r="M84" s="14" t="s">
        <v>32</v>
      </c>
      <c r="N84" s="14" t="s">
        <v>32</v>
      </c>
      <c r="O84" s="14" t="s">
        <v>32</v>
      </c>
      <c r="P84" s="14" t="s">
        <v>34</v>
      </c>
      <c r="Q84" s="14" t="s">
        <v>32</v>
      </c>
      <c r="R84" s="14"/>
      <c r="S84" s="14" t="s">
        <v>34</v>
      </c>
      <c r="T84" s="14"/>
      <c r="U84" s="14"/>
      <c r="V84" s="14"/>
      <c r="W84" s="14"/>
      <c r="X84" s="14"/>
      <c r="Y84" s="14" t="s">
        <v>34</v>
      </c>
      <c r="Z84" s="14" t="s">
        <v>34</v>
      </c>
      <c r="AA84" s="14" t="s">
        <v>32</v>
      </c>
      <c r="AB84" s="14" t="s">
        <v>35</v>
      </c>
      <c r="AC84" s="14" t="s">
        <v>332</v>
      </c>
      <c r="AE84" s="13" t="e">
        <f>VLOOKUP(B84,People!B:D,2,FALSE)</f>
        <v>#N/A</v>
      </c>
      <c r="AF84" s="13" t="e">
        <f>VLOOKUP(B84,People!B:D,3,FALSE)</f>
        <v>#N/A</v>
      </c>
    </row>
    <row r="85" spans="1:32" ht="15" x14ac:dyDescent="0.25">
      <c r="A85" s="14">
        <v>84</v>
      </c>
      <c r="B85" s="14" t="s">
        <v>377</v>
      </c>
      <c r="C85" s="14" t="s">
        <v>378</v>
      </c>
      <c r="D85" s="14" t="s">
        <v>379</v>
      </c>
      <c r="E85" s="14"/>
      <c r="F85" s="14" t="s">
        <v>138</v>
      </c>
      <c r="G85" s="14" t="s">
        <v>29</v>
      </c>
      <c r="H85" s="14" t="s">
        <v>371</v>
      </c>
      <c r="I85" s="14" t="s">
        <v>31</v>
      </c>
      <c r="J85" s="14" t="s">
        <v>1224</v>
      </c>
      <c r="K85" s="14" t="s">
        <v>34</v>
      </c>
      <c r="L85" s="14" t="s">
        <v>44</v>
      </c>
      <c r="M85" s="14" t="s">
        <v>32</v>
      </c>
      <c r="N85" s="14" t="s">
        <v>32</v>
      </c>
      <c r="O85" s="14" t="s">
        <v>34</v>
      </c>
      <c r="P85" s="14" t="s">
        <v>32</v>
      </c>
      <c r="Q85" s="14" t="s">
        <v>32</v>
      </c>
      <c r="R85" s="14" t="s">
        <v>32</v>
      </c>
      <c r="S85" s="14"/>
      <c r="T85" s="14"/>
      <c r="U85" s="14"/>
      <c r="V85" s="14"/>
      <c r="W85" s="14"/>
      <c r="X85" s="14"/>
      <c r="Y85" s="14"/>
      <c r="Z85" s="14"/>
      <c r="AA85" s="14" t="s">
        <v>32</v>
      </c>
      <c r="AB85" s="14" t="s">
        <v>35</v>
      </c>
      <c r="AC85" s="14" t="s">
        <v>36</v>
      </c>
      <c r="AD85" s="13" t="str">
        <f t="shared" ref="AD85:AD113" si="2">TRIM(D85&amp;" "&amp;E85&amp;" "&amp;F85&amp;" "&amp;G85&amp;"."&amp;H85)</f>
        <v>42 SPA ROAD HOCKLEY ESSEX.SS5 4PH</v>
      </c>
      <c r="AE85" s="13" t="str">
        <f>VLOOKUP(B85,People!B:D,2,FALSE)</f>
        <v>Emre Kars</v>
      </c>
      <c r="AF85" s="13" t="str">
        <f>VLOOKUP(B85,People!B:D,3,FALSE)</f>
        <v>Bahattin Yilmaz</v>
      </c>
    </row>
    <row r="86" spans="1:32" ht="15" x14ac:dyDescent="0.25">
      <c r="A86" s="14">
        <v>85</v>
      </c>
      <c r="B86" s="14" t="s">
        <v>380</v>
      </c>
      <c r="C86" s="14" t="s">
        <v>381</v>
      </c>
      <c r="D86" s="14" t="s">
        <v>382</v>
      </c>
      <c r="E86" s="14" t="s">
        <v>383</v>
      </c>
      <c r="F86" s="14" t="s">
        <v>28</v>
      </c>
      <c r="G86" s="14" t="s">
        <v>29</v>
      </c>
      <c r="H86" s="14" t="s">
        <v>111</v>
      </c>
      <c r="I86" s="14" t="s">
        <v>88</v>
      </c>
      <c r="J86" s="14" t="s">
        <v>1227</v>
      </c>
      <c r="K86" s="14" t="s">
        <v>32</v>
      </c>
      <c r="L86" s="14" t="s">
        <v>44</v>
      </c>
      <c r="M86" s="14" t="s">
        <v>32</v>
      </c>
      <c r="N86" s="14" t="s">
        <v>34</v>
      </c>
      <c r="O86" s="14" t="s">
        <v>32</v>
      </c>
      <c r="P86" s="14" t="s">
        <v>32</v>
      </c>
      <c r="Q86" s="14" t="s">
        <v>32</v>
      </c>
      <c r="R86" s="14" t="s">
        <v>32</v>
      </c>
      <c r="S86" s="14"/>
      <c r="T86" s="14"/>
      <c r="U86" s="14"/>
      <c r="V86" s="14"/>
      <c r="W86" s="14"/>
      <c r="X86" s="14"/>
      <c r="Y86" s="14"/>
      <c r="Z86" s="14"/>
      <c r="AA86" s="14" t="s">
        <v>32</v>
      </c>
      <c r="AB86" s="14" t="s">
        <v>35</v>
      </c>
      <c r="AC86" s="14" t="s">
        <v>36</v>
      </c>
      <c r="AD86" s="13" t="str">
        <f t="shared" si="2"/>
        <v>UNIT 5 SOUTHEND AIRPORT RETAIL ROCHFORD ROAD ROCHFORD ESSEX.SS2 6FW</v>
      </c>
      <c r="AE86" s="13" t="str">
        <f>VLOOKUP(B86,People!B:D,2,FALSE)</f>
        <v>ANARGYROS CHOUNTITA</v>
      </c>
      <c r="AF86" s="13" t="str">
        <f>VLOOKUP(B86,People!B:D,3,FALSE)</f>
        <v>T J Morris Ltd t/a Home Bargains</v>
      </c>
    </row>
    <row r="87" spans="1:32" ht="15" x14ac:dyDescent="0.25">
      <c r="A87" s="14">
        <v>86</v>
      </c>
      <c r="B87" s="14" t="s">
        <v>384</v>
      </c>
      <c r="C87" s="14" t="s">
        <v>385</v>
      </c>
      <c r="D87" s="14" t="s">
        <v>386</v>
      </c>
      <c r="E87" s="14"/>
      <c r="F87" s="14" t="s">
        <v>28</v>
      </c>
      <c r="G87" s="14" t="s">
        <v>29</v>
      </c>
      <c r="H87" s="14" t="s">
        <v>387</v>
      </c>
      <c r="I87" s="14" t="s">
        <v>50</v>
      </c>
      <c r="J87" s="14" t="s">
        <v>1224</v>
      </c>
      <c r="K87" s="14" t="s">
        <v>34</v>
      </c>
      <c r="L87" s="14" t="s">
        <v>143</v>
      </c>
      <c r="M87" s="14" t="s">
        <v>32</v>
      </c>
      <c r="N87" s="14" t="s">
        <v>32</v>
      </c>
      <c r="O87" s="14" t="s">
        <v>32</v>
      </c>
      <c r="P87" s="14" t="s">
        <v>34</v>
      </c>
      <c r="Q87" s="14" t="s">
        <v>32</v>
      </c>
      <c r="R87" s="14" t="s">
        <v>34</v>
      </c>
      <c r="S87" s="14" t="s">
        <v>34</v>
      </c>
      <c r="T87" s="14"/>
      <c r="U87" s="14" t="s">
        <v>34</v>
      </c>
      <c r="V87" s="14" t="s">
        <v>34</v>
      </c>
      <c r="W87" s="14"/>
      <c r="X87" s="14" t="s">
        <v>34</v>
      </c>
      <c r="Y87" s="14" t="s">
        <v>34</v>
      </c>
      <c r="Z87" s="14" t="s">
        <v>34</v>
      </c>
      <c r="AA87" s="14" t="s">
        <v>34</v>
      </c>
      <c r="AB87" s="14" t="s">
        <v>35</v>
      </c>
      <c r="AC87" s="14" t="s">
        <v>36</v>
      </c>
      <c r="AD87" s="13" t="str">
        <f t="shared" si="2"/>
        <v>1 SOUTHEND ROAD ROCHFORD ESSEX.SS4 1HA</v>
      </c>
      <c r="AE87" s="13" t="str">
        <f>VLOOKUP(B87,People!B:D,2,FALSE)</f>
        <v>Nickola Hood</v>
      </c>
      <c r="AF87" s="13" t="str">
        <f>VLOOKUP(B87,People!B:D,3,FALSE)</f>
        <v>Nickola Hood</v>
      </c>
    </row>
    <row r="88" spans="1:32" ht="15" x14ac:dyDescent="0.25">
      <c r="A88" s="14">
        <v>87</v>
      </c>
      <c r="B88" s="14" t="s">
        <v>388</v>
      </c>
      <c r="C88" s="14" t="s">
        <v>389</v>
      </c>
      <c r="D88" s="14" t="s">
        <v>390</v>
      </c>
      <c r="E88" s="14" t="s">
        <v>62</v>
      </c>
      <c r="F88" s="14" t="s">
        <v>138</v>
      </c>
      <c r="G88" s="14" t="s">
        <v>29</v>
      </c>
      <c r="H88" s="14" t="s">
        <v>391</v>
      </c>
      <c r="I88" s="14" t="s">
        <v>82</v>
      </c>
      <c r="J88" s="14" t="s">
        <v>1224</v>
      </c>
      <c r="K88" s="14" t="s">
        <v>34</v>
      </c>
      <c r="L88" s="14" t="s">
        <v>44</v>
      </c>
      <c r="M88" s="14" t="s">
        <v>32</v>
      </c>
      <c r="N88" s="14" t="s">
        <v>32</v>
      </c>
      <c r="O88" s="14" t="s">
        <v>32</v>
      </c>
      <c r="P88" s="14" t="s">
        <v>34</v>
      </c>
      <c r="Q88" s="14" t="s">
        <v>32</v>
      </c>
      <c r="R88" s="14" t="s">
        <v>34</v>
      </c>
      <c r="S88" s="14" t="s">
        <v>34</v>
      </c>
      <c r="T88" s="14" t="s">
        <v>34</v>
      </c>
      <c r="U88" s="14" t="s">
        <v>34</v>
      </c>
      <c r="V88" s="14" t="s">
        <v>34</v>
      </c>
      <c r="W88" s="14"/>
      <c r="X88" s="14" t="s">
        <v>34</v>
      </c>
      <c r="Y88" s="14" t="s">
        <v>34</v>
      </c>
      <c r="Z88" s="14" t="s">
        <v>34</v>
      </c>
      <c r="AA88" s="14" t="s">
        <v>34</v>
      </c>
      <c r="AB88" s="14" t="s">
        <v>35</v>
      </c>
      <c r="AC88" s="14" t="s">
        <v>36</v>
      </c>
      <c r="AD88" s="13" t="str">
        <f t="shared" si="2"/>
        <v>POOLES LANE HULLBRIDGE HOCKLEY ESSEX.SS5 6PA</v>
      </c>
      <c r="AE88" s="13" t="str">
        <f>VLOOKUP(B88,People!B:D,2,FALSE)</f>
        <v>Kelly Lampard</v>
      </c>
      <c r="AF88" s="13" t="str">
        <f>VLOOKUP(B88,People!B:D,3,FALSE)</f>
        <v>Hullbridge Community Association Social Club</v>
      </c>
    </row>
    <row r="89" spans="1:32" ht="15" x14ac:dyDescent="0.25">
      <c r="A89" s="14">
        <v>88</v>
      </c>
      <c r="B89" s="14" t="s">
        <v>392</v>
      </c>
      <c r="C89" s="14" t="s">
        <v>393</v>
      </c>
      <c r="D89" s="14" t="s">
        <v>394</v>
      </c>
      <c r="E89" s="14" t="s">
        <v>62</v>
      </c>
      <c r="F89" s="14" t="s">
        <v>138</v>
      </c>
      <c r="G89" s="14" t="s">
        <v>29</v>
      </c>
      <c r="H89" s="14" t="s">
        <v>395</v>
      </c>
      <c r="I89" s="14" t="s">
        <v>127</v>
      </c>
      <c r="J89" s="14" t="s">
        <v>1224</v>
      </c>
      <c r="K89" s="14" t="s">
        <v>34</v>
      </c>
      <c r="L89" s="14" t="s">
        <v>396</v>
      </c>
      <c r="M89" s="14" t="s">
        <v>32</v>
      </c>
      <c r="N89" s="14" t="s">
        <v>32</v>
      </c>
      <c r="O89" s="14" t="s">
        <v>32</v>
      </c>
      <c r="P89" s="14" t="s">
        <v>34</v>
      </c>
      <c r="Q89" s="14" t="s">
        <v>32</v>
      </c>
      <c r="R89" s="14" t="s">
        <v>34</v>
      </c>
      <c r="S89" s="14" t="s">
        <v>34</v>
      </c>
      <c r="T89" s="14" t="s">
        <v>34</v>
      </c>
      <c r="U89" s="14" t="s">
        <v>34</v>
      </c>
      <c r="V89" s="14" t="s">
        <v>34</v>
      </c>
      <c r="W89" s="14"/>
      <c r="X89" s="14" t="s">
        <v>34</v>
      </c>
      <c r="Y89" s="14" t="s">
        <v>34</v>
      </c>
      <c r="Z89" s="14" t="s">
        <v>34</v>
      </c>
      <c r="AA89" s="14" t="s">
        <v>34</v>
      </c>
      <c r="AB89" s="14" t="s">
        <v>35</v>
      </c>
      <c r="AC89" s="14" t="s">
        <v>36</v>
      </c>
      <c r="AD89" s="13" t="str">
        <f t="shared" si="2"/>
        <v>LOWER ROAD HULLBRIDGE HOCKLEY ESSEX.SS5 6BJ</v>
      </c>
      <c r="AE89" s="13" t="str">
        <f>VLOOKUP(B89,People!B:D,2,FALSE)</f>
        <v>Lesley Pettifer</v>
      </c>
      <c r="AF89" s="13" t="str">
        <f>VLOOKUP(B89,People!B:D,3,FALSE)</f>
        <v>Hullbridge Sports &amp; Social Club</v>
      </c>
    </row>
    <row r="90" spans="1:32" ht="15" x14ac:dyDescent="0.25">
      <c r="A90" s="14">
        <v>89</v>
      </c>
      <c r="B90" s="14" t="s">
        <v>397</v>
      </c>
      <c r="C90" s="14" t="s">
        <v>398</v>
      </c>
      <c r="D90" s="14" t="s">
        <v>390</v>
      </c>
      <c r="E90" s="14" t="s">
        <v>62</v>
      </c>
      <c r="F90" s="14" t="s">
        <v>138</v>
      </c>
      <c r="G90" s="14" t="s">
        <v>29</v>
      </c>
      <c r="H90" s="14" t="s">
        <v>391</v>
      </c>
      <c r="I90" s="14" t="s">
        <v>259</v>
      </c>
      <c r="J90" s="14" t="s">
        <v>1224</v>
      </c>
      <c r="K90" s="14" t="s">
        <v>34</v>
      </c>
      <c r="L90" s="14" t="s">
        <v>143</v>
      </c>
      <c r="M90" s="14" t="s">
        <v>32</v>
      </c>
      <c r="N90" s="14" t="s">
        <v>32</v>
      </c>
      <c r="O90" s="14" t="s">
        <v>32</v>
      </c>
      <c r="P90" s="14" t="s">
        <v>34</v>
      </c>
      <c r="Q90" s="14" t="s">
        <v>32</v>
      </c>
      <c r="R90" s="14" t="s">
        <v>34</v>
      </c>
      <c r="S90" s="14" t="s">
        <v>34</v>
      </c>
      <c r="T90" s="14" t="s">
        <v>34</v>
      </c>
      <c r="U90" s="14" t="s">
        <v>34</v>
      </c>
      <c r="V90" s="14" t="s">
        <v>34</v>
      </c>
      <c r="W90" s="14"/>
      <c r="X90" s="14" t="s">
        <v>34</v>
      </c>
      <c r="Y90" s="14" t="s">
        <v>34</v>
      </c>
      <c r="Z90" s="14" t="s">
        <v>34</v>
      </c>
      <c r="AA90" s="14" t="s">
        <v>34</v>
      </c>
      <c r="AB90" s="14" t="s">
        <v>35</v>
      </c>
      <c r="AC90" s="14" t="s">
        <v>36</v>
      </c>
      <c r="AD90" s="13" t="str">
        <f t="shared" si="2"/>
        <v>POOLES LANE HULLBRIDGE HOCKLEY ESSEX.SS5 6PA</v>
      </c>
      <c r="AE90" s="13" t="str">
        <f>VLOOKUP(B90,People!B:D,2,FALSE)</f>
        <v>John Charles Buckfield</v>
      </c>
      <c r="AF90" s="13" t="str">
        <f>VLOOKUP(B90,People!B:D,3,FALSE)</f>
        <v>John Charles &amp; Tony John Buckfield</v>
      </c>
    </row>
    <row r="91" spans="1:32" ht="15" x14ac:dyDescent="0.25">
      <c r="A91" s="14">
        <v>90</v>
      </c>
      <c r="B91" s="14" t="s">
        <v>399</v>
      </c>
      <c r="C91" s="14" t="s">
        <v>400</v>
      </c>
      <c r="D91" s="14" t="s">
        <v>401</v>
      </c>
      <c r="E91" s="14"/>
      <c r="F91" s="14" t="s">
        <v>41</v>
      </c>
      <c r="G91" s="14" t="s">
        <v>29</v>
      </c>
      <c r="H91" s="14" t="s">
        <v>130</v>
      </c>
      <c r="I91" s="14" t="s">
        <v>77</v>
      </c>
      <c r="J91" s="14" t="s">
        <v>1225</v>
      </c>
      <c r="K91" s="14" t="s">
        <v>32</v>
      </c>
      <c r="L91" s="14" t="s">
        <v>44</v>
      </c>
      <c r="M91" s="14" t="s">
        <v>32</v>
      </c>
      <c r="N91" s="14" t="s">
        <v>34</v>
      </c>
      <c r="O91" s="14" t="s">
        <v>32</v>
      </c>
      <c r="P91" s="14" t="s">
        <v>32</v>
      </c>
      <c r="Q91" s="14" t="s">
        <v>32</v>
      </c>
      <c r="R91" s="14" t="s">
        <v>32</v>
      </c>
      <c r="S91" s="14"/>
      <c r="T91" s="14"/>
      <c r="U91" s="14"/>
      <c r="V91" s="14"/>
      <c r="W91" s="14"/>
      <c r="X91" s="14"/>
      <c r="Y91" s="14"/>
      <c r="Z91" s="14"/>
      <c r="AA91" s="14" t="s">
        <v>32</v>
      </c>
      <c r="AB91" s="14" t="s">
        <v>35</v>
      </c>
      <c r="AC91" s="14" t="s">
        <v>36</v>
      </c>
      <c r="AD91" s="13" t="str">
        <f t="shared" si="2"/>
        <v>149/153 HIGH STREET RAYLEIGH ESSEX.SS6 7QA</v>
      </c>
      <c r="AE91" s="13" t="str">
        <f>VLOOKUP(B91,People!B:D,2,FALSE)</f>
        <v>Lee James Dawson</v>
      </c>
      <c r="AF91" s="13" t="str">
        <f>VLOOKUP(B91,People!B:D,3,FALSE)</f>
        <v>Iceland Foods Ltd</v>
      </c>
    </row>
    <row r="92" spans="1:32" ht="15" x14ac:dyDescent="0.25">
      <c r="A92" s="14">
        <v>91</v>
      </c>
      <c r="B92" s="14" t="s">
        <v>402</v>
      </c>
      <c r="C92" s="14" t="s">
        <v>403</v>
      </c>
      <c r="D92" s="14" t="s">
        <v>404</v>
      </c>
      <c r="E92" s="14" t="s">
        <v>62</v>
      </c>
      <c r="F92" s="14" t="s">
        <v>138</v>
      </c>
      <c r="G92" s="14" t="s">
        <v>29</v>
      </c>
      <c r="H92" s="14" t="s">
        <v>405</v>
      </c>
      <c r="I92" s="14" t="s">
        <v>88</v>
      </c>
      <c r="J92" s="14" t="s">
        <v>1224</v>
      </c>
      <c r="K92" s="14" t="s">
        <v>32</v>
      </c>
      <c r="L92" s="14" t="s">
        <v>44</v>
      </c>
      <c r="M92" s="14" t="s">
        <v>32</v>
      </c>
      <c r="N92" s="14" t="s">
        <v>34</v>
      </c>
      <c r="O92" s="14" t="s">
        <v>32</v>
      </c>
      <c r="P92" s="14" t="s">
        <v>32</v>
      </c>
      <c r="Q92" s="14" t="s">
        <v>32</v>
      </c>
      <c r="R92" s="14" t="s">
        <v>32</v>
      </c>
      <c r="S92" s="14"/>
      <c r="T92" s="14"/>
      <c r="U92" s="14"/>
      <c r="V92" s="14"/>
      <c r="W92" s="14"/>
      <c r="X92" s="14"/>
      <c r="Y92" s="14"/>
      <c r="Z92" s="14"/>
      <c r="AA92" s="14" t="s">
        <v>32</v>
      </c>
      <c r="AB92" s="14" t="s">
        <v>35</v>
      </c>
      <c r="AC92" s="14" t="s">
        <v>36</v>
      </c>
      <c r="AD92" s="13" t="str">
        <f t="shared" si="2"/>
        <v>259 FERRY ROAD HULLBRIDGE HOCKLEY ESSEX.SS5 6NA</v>
      </c>
      <c r="AE92" s="13" t="str">
        <f>VLOOKUP(B92,People!B:D,2,FALSE)</f>
        <v>Pritesh Kumar Patel</v>
      </c>
      <c r="AF92" s="13" t="str">
        <f>VLOOKUP(B92,People!B:D,3,FALSE)</f>
        <v>Pritesh Kumar Patel</v>
      </c>
    </row>
    <row r="93" spans="1:32" ht="15" x14ac:dyDescent="0.25">
      <c r="A93" s="14">
        <v>211</v>
      </c>
      <c r="B93" s="14" t="s">
        <v>764</v>
      </c>
      <c r="C93" s="14" t="s">
        <v>765</v>
      </c>
      <c r="D93" s="14" t="s">
        <v>766</v>
      </c>
      <c r="E93" s="14"/>
      <c r="F93" s="14" t="s">
        <v>28</v>
      </c>
      <c r="G93" s="14" t="s">
        <v>29</v>
      </c>
      <c r="H93" s="14" t="s">
        <v>767</v>
      </c>
      <c r="I93" s="14" t="s">
        <v>50</v>
      </c>
      <c r="J93" s="14" t="s">
        <v>1225</v>
      </c>
      <c r="K93" s="14" t="s">
        <v>34</v>
      </c>
      <c r="L93" s="14" t="s">
        <v>44</v>
      </c>
      <c r="M93" s="14" t="s">
        <v>32</v>
      </c>
      <c r="N93" s="14" t="s">
        <v>32</v>
      </c>
      <c r="O93" s="14" t="s">
        <v>32</v>
      </c>
      <c r="P93" s="14" t="s">
        <v>34</v>
      </c>
      <c r="Q93" s="14" t="s">
        <v>32</v>
      </c>
      <c r="R93" s="14" t="s">
        <v>34</v>
      </c>
      <c r="S93" s="14" t="s">
        <v>34</v>
      </c>
      <c r="T93" s="14"/>
      <c r="U93" s="14"/>
      <c r="V93" s="14"/>
      <c r="W93" s="14"/>
      <c r="X93" s="14" t="s">
        <v>34</v>
      </c>
      <c r="Y93" s="14" t="s">
        <v>34</v>
      </c>
      <c r="Z93" s="14" t="s">
        <v>34</v>
      </c>
      <c r="AA93" s="14" t="s">
        <v>34</v>
      </c>
      <c r="AB93" s="14" t="s">
        <v>35</v>
      </c>
      <c r="AC93" s="14" t="s">
        <v>36</v>
      </c>
      <c r="AD93" s="13" t="str">
        <f t="shared" si="2"/>
        <v>485 ASHINGDON ROAD ROCHFORD ESSEX.SS4 3EU</v>
      </c>
      <c r="AE93" s="13" t="str">
        <f>VLOOKUP(B93,People!B:D,2,FALSE)</f>
        <v>Kirk Andrew Upton</v>
      </c>
      <c r="AF93" s="13" t="str">
        <f>VLOOKUP(B93,People!B:D,3,FALSE)</f>
        <v>Greene King Brewing &amp; Retailing Limited</v>
      </c>
    </row>
    <row r="94" spans="1:32" ht="15" x14ac:dyDescent="0.25">
      <c r="A94" s="14">
        <v>93</v>
      </c>
      <c r="B94" s="14" t="s">
        <v>407</v>
      </c>
      <c r="C94" s="14" t="s">
        <v>408</v>
      </c>
      <c r="D94" s="14" t="s">
        <v>409</v>
      </c>
      <c r="E94" s="14"/>
      <c r="F94" s="14" t="s">
        <v>28</v>
      </c>
      <c r="G94" s="14" t="s">
        <v>29</v>
      </c>
      <c r="H94" s="14" t="s">
        <v>410</v>
      </c>
      <c r="I94" s="14" t="s">
        <v>88</v>
      </c>
      <c r="J94" s="14" t="s">
        <v>1224</v>
      </c>
      <c r="K94" s="14" t="s">
        <v>32</v>
      </c>
      <c r="L94" s="14" t="s">
        <v>44</v>
      </c>
      <c r="M94" s="14" t="s">
        <v>32</v>
      </c>
      <c r="N94" s="14" t="s">
        <v>34</v>
      </c>
      <c r="O94" s="14" t="s">
        <v>32</v>
      </c>
      <c r="P94" s="14" t="s">
        <v>32</v>
      </c>
      <c r="Q94" s="14" t="s">
        <v>32</v>
      </c>
      <c r="R94" s="14" t="s">
        <v>32</v>
      </c>
      <c r="S94" s="14"/>
      <c r="T94" s="14"/>
      <c r="U94" s="14"/>
      <c r="V94" s="14"/>
      <c r="W94" s="14"/>
      <c r="X94" s="14"/>
      <c r="Y94" s="14"/>
      <c r="Z94" s="14"/>
      <c r="AA94" s="14" t="s">
        <v>32</v>
      </c>
      <c r="AB94" s="14" t="s">
        <v>35</v>
      </c>
      <c r="AC94" s="14" t="s">
        <v>36</v>
      </c>
      <c r="AD94" s="13" t="str">
        <f t="shared" si="2"/>
        <v>48 ASHINGDON ROAD ROCHFORD ESSEX.SS4 1RD</v>
      </c>
      <c r="AE94" s="13" t="str">
        <f>VLOOKUP(B94,People!B:D,2,FALSE)</f>
        <v>Jasitha Magendran</v>
      </c>
      <c r="AF94" s="13" t="str">
        <f>VLOOKUP(B94,People!B:D,3,FALSE)</f>
        <v>Kumarasamy Sivabalan</v>
      </c>
    </row>
    <row r="95" spans="1:32" ht="15" x14ac:dyDescent="0.25">
      <c r="A95" s="14">
        <v>94</v>
      </c>
      <c r="B95" s="14" t="s">
        <v>411</v>
      </c>
      <c r="C95" s="14" t="s">
        <v>412</v>
      </c>
      <c r="D95" s="14" t="s">
        <v>100</v>
      </c>
      <c r="E95" s="14"/>
      <c r="F95" s="14" t="s">
        <v>101</v>
      </c>
      <c r="G95" s="14" t="s">
        <v>29</v>
      </c>
      <c r="H95" s="14" t="s">
        <v>102</v>
      </c>
      <c r="I95" s="14" t="s">
        <v>413</v>
      </c>
      <c r="J95" s="14" t="s">
        <v>1224</v>
      </c>
      <c r="K95" s="14" t="s">
        <v>34</v>
      </c>
      <c r="L95" s="14" t="s">
        <v>44</v>
      </c>
      <c r="M95" s="14" t="s">
        <v>32</v>
      </c>
      <c r="N95" s="14" t="s">
        <v>32</v>
      </c>
      <c r="O95" s="14" t="s">
        <v>32</v>
      </c>
      <c r="P95" s="14" t="s">
        <v>34</v>
      </c>
      <c r="Q95" s="14" t="s">
        <v>32</v>
      </c>
      <c r="R95" s="14"/>
      <c r="S95" s="14" t="s">
        <v>34</v>
      </c>
      <c r="T95" s="14"/>
      <c r="U95" s="14"/>
      <c r="V95" s="14"/>
      <c r="W95" s="14"/>
      <c r="X95" s="14" t="s">
        <v>34</v>
      </c>
      <c r="Y95" s="14" t="s">
        <v>34</v>
      </c>
      <c r="Z95" s="14" t="s">
        <v>34</v>
      </c>
      <c r="AA95" s="14" t="s">
        <v>34</v>
      </c>
      <c r="AB95" s="14" t="s">
        <v>35</v>
      </c>
      <c r="AC95" s="14" t="s">
        <v>332</v>
      </c>
      <c r="AD95" s="13" t="str">
        <f t="shared" si="2"/>
        <v>AVIATION WAY SOUTHEND ON SEA ESSEX.SS2 6UN</v>
      </c>
      <c r="AE95" s="13" t="e">
        <f>VLOOKUP(B95,People!B:D,2,FALSE)</f>
        <v>#N/A</v>
      </c>
      <c r="AF95" s="13" t="e">
        <f>VLOOKUP(B95,People!B:D,3,FALSE)</f>
        <v>#N/A</v>
      </c>
    </row>
    <row r="96" spans="1:32" ht="15" x14ac:dyDescent="0.25">
      <c r="A96" s="14">
        <v>95</v>
      </c>
      <c r="B96" s="14" t="s">
        <v>414</v>
      </c>
      <c r="C96" s="14" t="s">
        <v>415</v>
      </c>
      <c r="D96" s="14" t="s">
        <v>416</v>
      </c>
      <c r="E96" s="14"/>
      <c r="F96" s="14" t="s">
        <v>28</v>
      </c>
      <c r="G96" s="14" t="s">
        <v>29</v>
      </c>
      <c r="H96" s="14" t="s">
        <v>417</v>
      </c>
      <c r="I96" s="14" t="s">
        <v>325</v>
      </c>
      <c r="J96" s="14"/>
      <c r="K96" s="14" t="s">
        <v>32</v>
      </c>
      <c r="L96" s="14" t="s">
        <v>44</v>
      </c>
      <c r="M96" s="14" t="s">
        <v>32</v>
      </c>
      <c r="N96" s="14" t="s">
        <v>32</v>
      </c>
      <c r="O96" s="14" t="s">
        <v>32</v>
      </c>
      <c r="P96" s="14" t="s">
        <v>32</v>
      </c>
      <c r="Q96" s="14" t="s">
        <v>34</v>
      </c>
      <c r="R96" s="14" t="s">
        <v>32</v>
      </c>
      <c r="S96" s="14" t="s">
        <v>34</v>
      </c>
      <c r="T96" s="14" t="s">
        <v>34</v>
      </c>
      <c r="U96" s="14"/>
      <c r="V96" s="14"/>
      <c r="W96" s="14"/>
      <c r="X96" s="14" t="s">
        <v>34</v>
      </c>
      <c r="Y96" s="14" t="s">
        <v>34</v>
      </c>
      <c r="Z96" s="14" t="s">
        <v>34</v>
      </c>
      <c r="AA96" s="14" t="s">
        <v>34</v>
      </c>
      <c r="AB96" s="14" t="s">
        <v>35</v>
      </c>
      <c r="AC96" s="14" t="s">
        <v>36</v>
      </c>
      <c r="AD96" s="13" t="str">
        <f t="shared" si="2"/>
        <v>VAUGHAN CLOSE ROCHFORD ESSEX.SS4 1TL</v>
      </c>
      <c r="AE96" s="13" t="e">
        <f>VLOOKUP(B96,People!B:D,2,FALSE)</f>
        <v>#N/A</v>
      </c>
      <c r="AF96" s="13" t="e">
        <f>VLOOKUP(B96,People!B:D,3,FALSE)</f>
        <v>#N/A</v>
      </c>
    </row>
    <row r="97" spans="1:32" ht="15" x14ac:dyDescent="0.25">
      <c r="A97" s="14">
        <v>96</v>
      </c>
      <c r="B97" s="14" t="s">
        <v>418</v>
      </c>
      <c r="C97" s="14" t="s">
        <v>419</v>
      </c>
      <c r="D97" s="14" t="s">
        <v>420</v>
      </c>
      <c r="E97" s="14"/>
      <c r="F97" s="14" t="s">
        <v>41</v>
      </c>
      <c r="G97" s="14" t="s">
        <v>29</v>
      </c>
      <c r="H97" s="14" t="s">
        <v>142</v>
      </c>
      <c r="I97" s="14" t="s">
        <v>31</v>
      </c>
      <c r="J97" s="14" t="s">
        <v>1224</v>
      </c>
      <c r="K97" s="14" t="s">
        <v>34</v>
      </c>
      <c r="L97" s="14" t="s">
        <v>44</v>
      </c>
      <c r="M97" s="14" t="s">
        <v>32</v>
      </c>
      <c r="N97" s="14" t="s">
        <v>32</v>
      </c>
      <c r="O97" s="14" t="s">
        <v>34</v>
      </c>
      <c r="P97" s="14" t="s">
        <v>32</v>
      </c>
      <c r="Q97" s="14" t="s">
        <v>32</v>
      </c>
      <c r="R97" s="14" t="s">
        <v>32</v>
      </c>
      <c r="S97" s="14"/>
      <c r="T97" s="14"/>
      <c r="U97" s="14"/>
      <c r="V97" s="14"/>
      <c r="W97" s="14"/>
      <c r="X97" s="14"/>
      <c r="Y97" s="14"/>
      <c r="Z97" s="14"/>
      <c r="AA97" s="14" t="s">
        <v>32</v>
      </c>
      <c r="AB97" s="14" t="s">
        <v>35</v>
      </c>
      <c r="AC97" s="14" t="s">
        <v>36</v>
      </c>
      <c r="AD97" s="13" t="str">
        <f t="shared" si="2"/>
        <v>70 HIGH STREET RAYLEIGH ESSEX.SS6 7EA</v>
      </c>
      <c r="AE97" s="13" t="str">
        <f>VLOOKUP(B97,People!B:D,2,FALSE)</f>
        <v>Paul Birrell</v>
      </c>
      <c r="AF97" s="13" t="str">
        <f>VLOOKUP(B97,People!B:D,3,FALSE)</f>
        <v>Kings Fish Restaurant Limited</v>
      </c>
    </row>
    <row r="98" spans="1:32" ht="15" x14ac:dyDescent="0.25">
      <c r="A98" s="14">
        <v>97</v>
      </c>
      <c r="B98" s="14" t="s">
        <v>421</v>
      </c>
      <c r="C98" s="14" t="s">
        <v>422</v>
      </c>
      <c r="D98" s="14" t="s">
        <v>422</v>
      </c>
      <c r="E98" s="14"/>
      <c r="F98" s="14" t="s">
        <v>41</v>
      </c>
      <c r="G98" s="14" t="s">
        <v>29</v>
      </c>
      <c r="H98" s="14" t="s">
        <v>423</v>
      </c>
      <c r="I98" s="14" t="s">
        <v>31</v>
      </c>
      <c r="J98" s="14" t="s">
        <v>1224</v>
      </c>
      <c r="K98" s="14" t="s">
        <v>34</v>
      </c>
      <c r="L98" s="14" t="s">
        <v>424</v>
      </c>
      <c r="M98" s="14" t="s">
        <v>32</v>
      </c>
      <c r="N98" s="14" t="s">
        <v>32</v>
      </c>
      <c r="O98" s="14" t="s">
        <v>34</v>
      </c>
      <c r="P98" s="14" t="s">
        <v>32</v>
      </c>
      <c r="Q98" s="14" t="s">
        <v>32</v>
      </c>
      <c r="R98" s="14" t="s">
        <v>34</v>
      </c>
      <c r="S98" s="14" t="s">
        <v>34</v>
      </c>
      <c r="T98" s="14" t="s">
        <v>32</v>
      </c>
      <c r="U98" s="14" t="s">
        <v>32</v>
      </c>
      <c r="V98" s="14" t="s">
        <v>32</v>
      </c>
      <c r="W98" s="14" t="s">
        <v>32</v>
      </c>
      <c r="X98" s="14" t="s">
        <v>32</v>
      </c>
      <c r="Y98" s="14" t="s">
        <v>34</v>
      </c>
      <c r="Z98" s="14" t="s">
        <v>32</v>
      </c>
      <c r="AA98" s="14" t="s">
        <v>32</v>
      </c>
      <c r="AB98" s="14" t="s">
        <v>35</v>
      </c>
      <c r="AC98" s="14" t="s">
        <v>36</v>
      </c>
      <c r="AD98" s="13" t="str">
        <f t="shared" si="2"/>
        <v>8 EASTWOOD ROAD RAYLEIGH ESSEX.SS6 7JQ</v>
      </c>
      <c r="AE98" s="13" t="str">
        <f>VLOOKUP(B98,People!B:D,2,FALSE)</f>
        <v>Ashley Henry Pelton</v>
      </c>
      <c r="AF98" s="13" t="str">
        <f>VLOOKUP(B98,People!B:D,3,FALSE)</f>
        <v>Jennifer A Noble</v>
      </c>
    </row>
    <row r="99" spans="1:32" ht="15" x14ac:dyDescent="0.25">
      <c r="A99" s="14">
        <v>208</v>
      </c>
      <c r="B99" s="14" t="s">
        <v>758</v>
      </c>
      <c r="C99" s="14" t="s">
        <v>759</v>
      </c>
      <c r="D99" s="14" t="s">
        <v>760</v>
      </c>
      <c r="E99" s="14"/>
      <c r="F99" s="14" t="s">
        <v>41</v>
      </c>
      <c r="G99" s="14" t="s">
        <v>29</v>
      </c>
      <c r="H99" s="14" t="s">
        <v>761</v>
      </c>
      <c r="I99" s="14" t="s">
        <v>50</v>
      </c>
      <c r="J99" s="14" t="s">
        <v>1227</v>
      </c>
      <c r="K99" s="14" t="s">
        <v>34</v>
      </c>
      <c r="L99" s="14" t="s">
        <v>143</v>
      </c>
      <c r="M99" s="14" t="s">
        <v>32</v>
      </c>
      <c r="N99" s="14" t="s">
        <v>32</v>
      </c>
      <c r="O99" s="14" t="s">
        <v>32</v>
      </c>
      <c r="P99" s="14" t="s">
        <v>34</v>
      </c>
      <c r="Q99" s="14" t="s">
        <v>32</v>
      </c>
      <c r="R99" s="14" t="s">
        <v>34</v>
      </c>
      <c r="S99" s="14" t="s">
        <v>34</v>
      </c>
      <c r="T99" s="14"/>
      <c r="U99" s="14" t="s">
        <v>34</v>
      </c>
      <c r="V99" s="14"/>
      <c r="W99" s="14"/>
      <c r="X99" s="14" t="s">
        <v>34</v>
      </c>
      <c r="Y99" s="14" t="s">
        <v>34</v>
      </c>
      <c r="Z99" s="14" t="s">
        <v>34</v>
      </c>
      <c r="AA99" s="14" t="s">
        <v>34</v>
      </c>
      <c r="AB99" s="14" t="s">
        <v>35</v>
      </c>
      <c r="AC99" s="14" t="s">
        <v>36</v>
      </c>
      <c r="AD99" s="13" t="str">
        <f t="shared" si="2"/>
        <v>DOWNHALL ROAD RAYLEIGH ESSEX.SS6 9JF</v>
      </c>
      <c r="AE99" s="13" t="str">
        <f>VLOOKUP(B99,People!B:D,2,FALSE)</f>
        <v>Adam Graham Crane</v>
      </c>
      <c r="AF99" s="13" t="str">
        <f>VLOOKUP(B99,People!B:D,3,FALSE)</f>
        <v>Greene King Retailing Ltd</v>
      </c>
    </row>
    <row r="100" spans="1:32" ht="15" x14ac:dyDescent="0.25">
      <c r="A100" s="14">
        <v>99</v>
      </c>
      <c r="B100" s="14" t="s">
        <v>426</v>
      </c>
      <c r="C100" s="14" t="s">
        <v>427</v>
      </c>
      <c r="D100" s="14" t="s">
        <v>428</v>
      </c>
      <c r="E100" s="14"/>
      <c r="F100" s="14" t="s">
        <v>41</v>
      </c>
      <c r="G100" s="14" t="s">
        <v>29</v>
      </c>
      <c r="H100" s="14" t="s">
        <v>131</v>
      </c>
      <c r="I100" s="14" t="s">
        <v>31</v>
      </c>
      <c r="J100" s="14" t="s">
        <v>1224</v>
      </c>
      <c r="K100" s="14" t="s">
        <v>34</v>
      </c>
      <c r="L100" s="14" t="s">
        <v>44</v>
      </c>
      <c r="M100" s="14" t="s">
        <v>32</v>
      </c>
      <c r="N100" s="14" t="s">
        <v>32</v>
      </c>
      <c r="O100" s="14" t="s">
        <v>32</v>
      </c>
      <c r="P100" s="14" t="s">
        <v>34</v>
      </c>
      <c r="Q100" s="14" t="s">
        <v>32</v>
      </c>
      <c r="R100" s="14"/>
      <c r="S100" s="14" t="s">
        <v>34</v>
      </c>
      <c r="T100" s="14"/>
      <c r="U100" s="14"/>
      <c r="V100" s="14"/>
      <c r="W100" s="14"/>
      <c r="X100" s="14" t="s">
        <v>34</v>
      </c>
      <c r="Y100" s="14" t="s">
        <v>34</v>
      </c>
      <c r="Z100" s="14"/>
      <c r="AA100" s="14" t="s">
        <v>32</v>
      </c>
      <c r="AB100" s="14" t="s">
        <v>35</v>
      </c>
      <c r="AC100" s="14" t="s">
        <v>36</v>
      </c>
      <c r="AD100" s="13" t="str">
        <f t="shared" si="2"/>
        <v>9 HIGH STREET RAYLEIGH ESSEX.SS6 7EW</v>
      </c>
      <c r="AE100" s="13" t="str">
        <f>VLOOKUP(B100,People!B:D,2,FALSE)</f>
        <v>Erion Shella</v>
      </c>
      <c r="AF100" s="13" t="str">
        <f>VLOOKUP(B100,People!B:D,3,FALSE)</f>
        <v>La Romantica Ltd</v>
      </c>
    </row>
    <row r="101" spans="1:32" ht="15" x14ac:dyDescent="0.25">
      <c r="A101" s="14">
        <v>100</v>
      </c>
      <c r="B101" s="14" t="s">
        <v>429</v>
      </c>
      <c r="C101" s="14" t="s">
        <v>430</v>
      </c>
      <c r="D101" s="14" t="s">
        <v>219</v>
      </c>
      <c r="E101" s="14"/>
      <c r="F101" s="14" t="s">
        <v>28</v>
      </c>
      <c r="G101" s="14" t="s">
        <v>29</v>
      </c>
      <c r="H101" s="14" t="s">
        <v>431</v>
      </c>
      <c r="I101" s="14" t="s">
        <v>189</v>
      </c>
      <c r="J101" s="14" t="s">
        <v>1224</v>
      </c>
      <c r="K101" s="14" t="s">
        <v>34</v>
      </c>
      <c r="L101" s="14" t="s">
        <v>143</v>
      </c>
      <c r="M101" s="14" t="s">
        <v>32</v>
      </c>
      <c r="N101" s="14" t="s">
        <v>32</v>
      </c>
      <c r="O101" s="14" t="s">
        <v>32</v>
      </c>
      <c r="P101" s="14" t="s">
        <v>34</v>
      </c>
      <c r="Q101" s="14" t="s">
        <v>32</v>
      </c>
      <c r="R101" s="14" t="s">
        <v>34</v>
      </c>
      <c r="S101" s="14" t="s">
        <v>34</v>
      </c>
      <c r="T101" s="14"/>
      <c r="U101" s="14" t="s">
        <v>34</v>
      </c>
      <c r="V101" s="14" t="s">
        <v>34</v>
      </c>
      <c r="W101" s="14"/>
      <c r="X101" s="14" t="s">
        <v>34</v>
      </c>
      <c r="Y101" s="14" t="s">
        <v>34</v>
      </c>
      <c r="Z101" s="14" t="s">
        <v>34</v>
      </c>
      <c r="AA101" s="14" t="s">
        <v>34</v>
      </c>
      <c r="AB101" s="14" t="s">
        <v>35</v>
      </c>
      <c r="AC101" s="14" t="s">
        <v>36</v>
      </c>
      <c r="AD101" s="13" t="str">
        <f t="shared" si="2"/>
        <v>HALL ROAD ROCHFORD ESSEX.SS4 1PL</v>
      </c>
      <c r="AE101" s="13" t="str">
        <f>VLOOKUP(B101,People!B:D,2,FALSE)</f>
        <v>Gillian Esme KEDDIE</v>
      </c>
      <c r="AF101" s="13" t="str">
        <f>VLOOKUP(B101,People!B:D,3,FALSE)</f>
        <v>Gillian Esme KEDDIE</v>
      </c>
    </row>
    <row r="102" spans="1:32" ht="15" x14ac:dyDescent="0.25">
      <c r="A102" s="14">
        <v>503</v>
      </c>
      <c r="B102" s="14" t="s">
        <v>776</v>
      </c>
      <c r="C102" s="14" t="s">
        <v>777</v>
      </c>
      <c r="D102" s="14" t="s">
        <v>778</v>
      </c>
      <c r="E102" s="14"/>
      <c r="F102" s="14" t="s">
        <v>779</v>
      </c>
      <c r="G102" s="14" t="s">
        <v>58</v>
      </c>
      <c r="H102" s="14" t="s">
        <v>152</v>
      </c>
      <c r="I102" s="14" t="s">
        <v>780</v>
      </c>
      <c r="J102" s="14" t="s">
        <v>1227</v>
      </c>
      <c r="K102" s="14" t="s">
        <v>32</v>
      </c>
      <c r="L102" s="14"/>
      <c r="M102" s="14" t="s">
        <v>32</v>
      </c>
      <c r="N102" s="14" t="s">
        <v>32</v>
      </c>
      <c r="O102" s="14" t="s">
        <v>32</v>
      </c>
      <c r="P102" s="14" t="s">
        <v>34</v>
      </c>
      <c r="Q102" s="14" t="s">
        <v>32</v>
      </c>
      <c r="R102" s="14" t="s">
        <v>34</v>
      </c>
      <c r="S102" s="14" t="s">
        <v>34</v>
      </c>
      <c r="T102" s="14" t="s">
        <v>32</v>
      </c>
      <c r="U102" s="14" t="s">
        <v>34</v>
      </c>
      <c r="V102" s="14" t="s">
        <v>32</v>
      </c>
      <c r="W102" s="14" t="s">
        <v>32</v>
      </c>
      <c r="X102" s="14" t="s">
        <v>32</v>
      </c>
      <c r="Y102" s="14" t="s">
        <v>32</v>
      </c>
      <c r="Z102" s="14" t="s">
        <v>32</v>
      </c>
      <c r="AA102" s="14" t="s">
        <v>32</v>
      </c>
      <c r="AB102" s="14" t="s">
        <v>35</v>
      </c>
      <c r="AC102" s="14" t="s">
        <v>36</v>
      </c>
      <c r="AD102" s="13" t="str">
        <f t="shared" si="2"/>
        <v>Hockley Road Hockley Essex.SS5 4RN</v>
      </c>
      <c r="AE102" s="13" t="str">
        <f>VLOOKUP(B102,People!B:D,2,FALSE)</f>
        <v>Sharon Lesley Longshaw</v>
      </c>
      <c r="AF102" s="13" t="str">
        <f>VLOOKUP(B102,People!B:D,3,FALSE)</f>
        <v xml:space="preserve">Rochford District Council </v>
      </c>
    </row>
    <row r="103" spans="1:32" ht="15" x14ac:dyDescent="0.25">
      <c r="A103" s="14">
        <v>102</v>
      </c>
      <c r="B103" s="14" t="s">
        <v>433</v>
      </c>
      <c r="C103" s="14" t="s">
        <v>1161</v>
      </c>
      <c r="D103" s="14" t="s">
        <v>434</v>
      </c>
      <c r="E103" s="14"/>
      <c r="F103" s="14" t="s">
        <v>28</v>
      </c>
      <c r="G103" s="14" t="s">
        <v>29</v>
      </c>
      <c r="H103" s="14" t="s">
        <v>435</v>
      </c>
      <c r="I103" s="14" t="s">
        <v>88</v>
      </c>
      <c r="J103" s="14" t="s">
        <v>1224</v>
      </c>
      <c r="K103" s="14" t="s">
        <v>32</v>
      </c>
      <c r="L103" s="14" t="s">
        <v>44</v>
      </c>
      <c r="M103" s="14" t="s">
        <v>32</v>
      </c>
      <c r="N103" s="14" t="s">
        <v>34</v>
      </c>
      <c r="O103" s="14" t="s">
        <v>32</v>
      </c>
      <c r="P103" s="14" t="s">
        <v>32</v>
      </c>
      <c r="Q103" s="14" t="s">
        <v>32</v>
      </c>
      <c r="R103" s="14" t="s">
        <v>32</v>
      </c>
      <c r="S103" s="14" t="s">
        <v>32</v>
      </c>
      <c r="T103" s="14"/>
      <c r="U103" s="14"/>
      <c r="V103" s="14"/>
      <c r="W103" s="14"/>
      <c r="X103" s="14"/>
      <c r="Y103" s="14"/>
      <c r="Z103" s="14"/>
      <c r="AA103" s="14" t="s">
        <v>32</v>
      </c>
      <c r="AB103" s="14" t="s">
        <v>35</v>
      </c>
      <c r="AC103" s="14" t="s">
        <v>36</v>
      </c>
      <c r="AD103" s="13" t="str">
        <f t="shared" si="2"/>
        <v>45 RECTORY ROAD ROCHFORD ESSEX.SS4 1UE</v>
      </c>
      <c r="AE103" s="13" t="str">
        <f>VLOOKUP(B103,People!B:D,2,FALSE)</f>
        <v>Kanapathippiuai Ganeshamoorthy</v>
      </c>
      <c r="AF103" s="13" t="str">
        <f>VLOOKUP(B103,People!B:D,3,FALSE)</f>
        <v>Mrs Vijayaluxmy Kugathas</v>
      </c>
    </row>
    <row r="104" spans="1:32" ht="15" x14ac:dyDescent="0.25">
      <c r="A104" s="14">
        <v>103</v>
      </c>
      <c r="B104" s="14" t="s">
        <v>436</v>
      </c>
      <c r="C104" s="14" t="s">
        <v>1004</v>
      </c>
      <c r="D104" s="14" t="s">
        <v>1053</v>
      </c>
      <c r="E104" s="14" t="s">
        <v>1054</v>
      </c>
      <c r="F104" s="14" t="s">
        <v>41</v>
      </c>
      <c r="G104" s="14" t="s">
        <v>29</v>
      </c>
      <c r="H104" s="14" t="s">
        <v>438</v>
      </c>
      <c r="I104" s="14" t="s">
        <v>31</v>
      </c>
      <c r="J104" s="14" t="s">
        <v>1224</v>
      </c>
      <c r="K104" s="14" t="s">
        <v>32</v>
      </c>
      <c r="L104" s="14" t="s">
        <v>44</v>
      </c>
      <c r="M104" s="14" t="s">
        <v>32</v>
      </c>
      <c r="N104" s="14" t="s">
        <v>32</v>
      </c>
      <c r="O104" s="14" t="s">
        <v>32</v>
      </c>
      <c r="P104" s="14" t="s">
        <v>34</v>
      </c>
      <c r="Q104" s="14" t="s">
        <v>32</v>
      </c>
      <c r="R104" s="14" t="s">
        <v>34</v>
      </c>
      <c r="S104" s="14" t="s">
        <v>34</v>
      </c>
      <c r="T104" s="14"/>
      <c r="U104" s="14" t="s">
        <v>34</v>
      </c>
      <c r="V104" s="14" t="s">
        <v>34</v>
      </c>
      <c r="W104" s="14"/>
      <c r="X104" s="14" t="s">
        <v>34</v>
      </c>
      <c r="Y104" s="14" t="s">
        <v>34</v>
      </c>
      <c r="Z104" s="14" t="s">
        <v>34</v>
      </c>
      <c r="AA104" s="14" t="s">
        <v>32</v>
      </c>
      <c r="AB104" s="14" t="s">
        <v>35</v>
      </c>
      <c r="AC104" s="14" t="s">
        <v>36</v>
      </c>
      <c r="AD104" s="13" t="str">
        <f t="shared" si="2"/>
        <v>LOWER BARN FARM LONDON RD RAYLEIGH ESSEX.SS6 9ET</v>
      </c>
      <c r="AE104" s="13" t="str">
        <f>VLOOKUP(B104,People!B:D,2,FALSE)</f>
        <v>Katie Deane</v>
      </c>
      <c r="AF104" s="13" t="str">
        <f>VLOOKUP(B104,People!B:D,3,FALSE)</f>
        <v>Katie Deane</v>
      </c>
    </row>
    <row r="105" spans="1:32" ht="15" x14ac:dyDescent="0.25">
      <c r="A105" s="14">
        <v>104</v>
      </c>
      <c r="B105" s="14" t="s">
        <v>439</v>
      </c>
      <c r="C105" s="14" t="s">
        <v>440</v>
      </c>
      <c r="D105" s="14" t="s">
        <v>441</v>
      </c>
      <c r="E105" s="14"/>
      <c r="F105" s="14" t="s">
        <v>41</v>
      </c>
      <c r="G105" s="14" t="s">
        <v>29</v>
      </c>
      <c r="H105" s="14" t="s">
        <v>442</v>
      </c>
      <c r="I105" s="14" t="s">
        <v>88</v>
      </c>
      <c r="J105" s="14" t="s">
        <v>1227</v>
      </c>
      <c r="K105" s="14" t="s">
        <v>32</v>
      </c>
      <c r="L105" s="14" t="s">
        <v>44</v>
      </c>
      <c r="M105" s="14" t="s">
        <v>32</v>
      </c>
      <c r="N105" s="14" t="s">
        <v>34</v>
      </c>
      <c r="O105" s="14" t="s">
        <v>32</v>
      </c>
      <c r="P105" s="14" t="s">
        <v>32</v>
      </c>
      <c r="Q105" s="14" t="s">
        <v>32</v>
      </c>
      <c r="R105" s="14" t="s">
        <v>32</v>
      </c>
      <c r="S105" s="14" t="s">
        <v>32</v>
      </c>
      <c r="T105" s="14"/>
      <c r="U105" s="14"/>
      <c r="V105" s="14"/>
      <c r="W105" s="14"/>
      <c r="X105" s="14"/>
      <c r="Y105" s="14"/>
      <c r="Z105" s="14"/>
      <c r="AA105" s="14" t="s">
        <v>32</v>
      </c>
      <c r="AB105" s="14" t="s">
        <v>35</v>
      </c>
      <c r="AC105" s="14" t="s">
        <v>36</v>
      </c>
      <c r="AD105" s="13" t="str">
        <f t="shared" si="2"/>
        <v>RAWRETH IND. EST. RAWRETH LN RAYLEIGH ESSEX.SS6 7RL</v>
      </c>
      <c r="AE105" s="13" t="str">
        <f>VLOOKUP(B105,People!B:D,2,FALSE)</f>
        <v>Nicholas J Macleanan</v>
      </c>
      <c r="AF105" s="13" t="str">
        <f>VLOOKUP(B105,People!B:D,3,FALSE)</f>
        <v>Makro Self Service Wholesalers</v>
      </c>
    </row>
    <row r="106" spans="1:32" ht="15" x14ac:dyDescent="0.25">
      <c r="A106" s="14">
        <v>105</v>
      </c>
      <c r="B106" s="14" t="s">
        <v>443</v>
      </c>
      <c r="C106" s="14" t="s">
        <v>444</v>
      </c>
      <c r="D106" s="14" t="s">
        <v>445</v>
      </c>
      <c r="E106" s="14"/>
      <c r="F106" s="14" t="s">
        <v>41</v>
      </c>
      <c r="G106" s="14" t="s">
        <v>29</v>
      </c>
      <c r="H106" s="14" t="s">
        <v>131</v>
      </c>
      <c r="I106" s="14" t="s">
        <v>31</v>
      </c>
      <c r="J106" s="14" t="s">
        <v>1224</v>
      </c>
      <c r="K106" s="14" t="s">
        <v>32</v>
      </c>
      <c r="L106" s="14" t="s">
        <v>44</v>
      </c>
      <c r="M106" s="14" t="s">
        <v>32</v>
      </c>
      <c r="N106" s="14" t="s">
        <v>32</v>
      </c>
      <c r="O106" s="14" t="s">
        <v>32</v>
      </c>
      <c r="P106" s="14" t="s">
        <v>34</v>
      </c>
      <c r="Q106" s="14" t="s">
        <v>32</v>
      </c>
      <c r="R106" s="14"/>
      <c r="S106" s="14" t="s">
        <v>34</v>
      </c>
      <c r="T106" s="14"/>
      <c r="U106" s="14"/>
      <c r="V106" s="14"/>
      <c r="W106" s="14"/>
      <c r="X106" s="14"/>
      <c r="Y106" s="14" t="s">
        <v>34</v>
      </c>
      <c r="Z106" s="14"/>
      <c r="AA106" s="14" t="s">
        <v>32</v>
      </c>
      <c r="AB106" s="14" t="s">
        <v>35</v>
      </c>
      <c r="AC106" s="14" t="s">
        <v>36</v>
      </c>
      <c r="AD106" s="13" t="str">
        <f t="shared" si="2"/>
        <v>7 HIGH STREET RAYLEIGH ESSEX.SS6 7EW</v>
      </c>
      <c r="AE106" s="13" t="str">
        <f>VLOOKUP(B106,People!B:D,2,FALSE)</f>
        <v>Mohammed Abid Hussain</v>
      </c>
      <c r="AF106" s="13" t="str">
        <f>VLOOKUP(B106,People!B:D,3,FALSE)</f>
        <v>Mohammed Abid Hussain</v>
      </c>
    </row>
    <row r="107" spans="1:32" ht="15" x14ac:dyDescent="0.25">
      <c r="A107" s="14">
        <v>106</v>
      </c>
      <c r="B107" s="14" t="s">
        <v>446</v>
      </c>
      <c r="C107" s="14" t="s">
        <v>447</v>
      </c>
      <c r="D107" s="14" t="s">
        <v>448</v>
      </c>
      <c r="E107" s="14"/>
      <c r="F107" s="14" t="s">
        <v>41</v>
      </c>
      <c r="G107" s="14" t="s">
        <v>29</v>
      </c>
      <c r="H107" s="14" t="s">
        <v>423</v>
      </c>
      <c r="I107" s="14" t="s">
        <v>31</v>
      </c>
      <c r="J107" s="14" t="s">
        <v>1224</v>
      </c>
      <c r="K107" s="14" t="s">
        <v>34</v>
      </c>
      <c r="L107" s="14" t="s">
        <v>143</v>
      </c>
      <c r="M107" s="14" t="s">
        <v>32</v>
      </c>
      <c r="N107" s="14" t="s">
        <v>32</v>
      </c>
      <c r="O107" s="14" t="s">
        <v>32</v>
      </c>
      <c r="P107" s="14" t="s">
        <v>34</v>
      </c>
      <c r="Q107" s="14" t="s">
        <v>32</v>
      </c>
      <c r="R107" s="14" t="s">
        <v>34</v>
      </c>
      <c r="S107" s="14" t="s">
        <v>34</v>
      </c>
      <c r="T107" s="14" t="s">
        <v>34</v>
      </c>
      <c r="U107" s="14"/>
      <c r="V107" s="14"/>
      <c r="W107" s="14"/>
      <c r="X107" s="14" t="s">
        <v>34</v>
      </c>
      <c r="Y107" s="14" t="s">
        <v>34</v>
      </c>
      <c r="Z107" s="14" t="s">
        <v>34</v>
      </c>
      <c r="AA107" s="14" t="s">
        <v>32</v>
      </c>
      <c r="AB107" s="14" t="s">
        <v>35</v>
      </c>
      <c r="AC107" s="14" t="s">
        <v>36</v>
      </c>
      <c r="AD107" s="13" t="str">
        <f t="shared" si="2"/>
        <v>30 EASTWOOD ROAD RAYLEIGH ESSEX.SS6 7JQ</v>
      </c>
      <c r="AE107" s="13" t="str">
        <f>VLOOKUP(B107,People!B:D,2,FALSE)</f>
        <v>Mark Worship</v>
      </c>
      <c r="AF107" s="13" t="str">
        <f>VLOOKUP(B107,People!B:D,3,FALSE)</f>
        <v>Marco’s Bar Ltd</v>
      </c>
    </row>
    <row r="108" spans="1:32" ht="15" x14ac:dyDescent="0.25">
      <c r="A108" s="14">
        <v>107</v>
      </c>
      <c r="B108" s="14" t="s">
        <v>449</v>
      </c>
      <c r="C108" s="14" t="s">
        <v>450</v>
      </c>
      <c r="D108" s="14" t="s">
        <v>451</v>
      </c>
      <c r="E108" s="14"/>
      <c r="F108" s="14" t="s">
        <v>28</v>
      </c>
      <c r="G108" s="14" t="s">
        <v>29</v>
      </c>
      <c r="H108" s="14" t="s">
        <v>452</v>
      </c>
      <c r="I108" s="14" t="s">
        <v>120</v>
      </c>
      <c r="J108" s="14" t="s">
        <v>1224</v>
      </c>
      <c r="K108" s="14" t="s">
        <v>34</v>
      </c>
      <c r="L108" s="14"/>
      <c r="M108" s="14" t="s">
        <v>32</v>
      </c>
      <c r="N108" s="14" t="s">
        <v>32</v>
      </c>
      <c r="O108" s="14" t="s">
        <v>32</v>
      </c>
      <c r="P108" s="14" t="s">
        <v>34</v>
      </c>
      <c r="Q108" s="14" t="s">
        <v>32</v>
      </c>
      <c r="R108" s="14"/>
      <c r="S108" s="14" t="s">
        <v>34</v>
      </c>
      <c r="T108" s="14"/>
      <c r="U108" s="14"/>
      <c r="V108" s="14"/>
      <c r="W108" s="14"/>
      <c r="X108" s="14"/>
      <c r="Y108" s="14" t="s">
        <v>34</v>
      </c>
      <c r="Z108" s="14"/>
      <c r="AA108" s="14" t="s">
        <v>32</v>
      </c>
      <c r="AB108" s="14" t="s">
        <v>35</v>
      </c>
      <c r="AC108" s="14" t="s">
        <v>36</v>
      </c>
      <c r="AD108" s="13" t="str">
        <f t="shared" si="2"/>
        <v>WALLASEA ISLAND ROCHFORD ESSEX.SS4 2HF</v>
      </c>
      <c r="AE108" s="13" t="str">
        <f>VLOOKUP(B108,People!B:D,2,FALSE)</f>
        <v>Hayley Wisbey</v>
      </c>
      <c r="AF108" s="13" t="str">
        <f>VLOOKUP(B108,People!B:D,3,FALSE)</f>
        <v>Oliver David Barke</v>
      </c>
    </row>
    <row r="109" spans="1:32" ht="15" x14ac:dyDescent="0.25">
      <c r="A109" s="14">
        <v>108</v>
      </c>
      <c r="B109" s="14" t="s">
        <v>453</v>
      </c>
      <c r="C109" s="14" t="s">
        <v>454</v>
      </c>
      <c r="D109" s="14" t="s">
        <v>455</v>
      </c>
      <c r="E109" s="14"/>
      <c r="F109" s="14" t="s">
        <v>41</v>
      </c>
      <c r="G109" s="14" t="s">
        <v>29</v>
      </c>
      <c r="H109" s="14" t="s">
        <v>423</v>
      </c>
      <c r="I109" s="14" t="s">
        <v>77</v>
      </c>
      <c r="J109" s="14" t="s">
        <v>1227</v>
      </c>
      <c r="K109" s="14" t="s">
        <v>32</v>
      </c>
      <c r="L109" s="14" t="s">
        <v>44</v>
      </c>
      <c r="M109" s="14" t="s">
        <v>32</v>
      </c>
      <c r="N109" s="14" t="s">
        <v>32</v>
      </c>
      <c r="O109" s="14" t="s">
        <v>32</v>
      </c>
      <c r="P109" s="14" t="s">
        <v>34</v>
      </c>
      <c r="Q109" s="14" t="s">
        <v>32</v>
      </c>
      <c r="R109" s="14" t="s">
        <v>32</v>
      </c>
      <c r="S109" s="14" t="s">
        <v>32</v>
      </c>
      <c r="T109" s="14" t="s">
        <v>32</v>
      </c>
      <c r="U109" s="14" t="s">
        <v>32</v>
      </c>
      <c r="V109" s="14" t="s">
        <v>32</v>
      </c>
      <c r="W109" s="14" t="s">
        <v>32</v>
      </c>
      <c r="X109" s="14" t="s">
        <v>32</v>
      </c>
      <c r="Y109" s="14" t="s">
        <v>32</v>
      </c>
      <c r="Z109" s="14" t="s">
        <v>32</v>
      </c>
      <c r="AA109" s="14" t="s">
        <v>32</v>
      </c>
      <c r="AB109" s="14" t="s">
        <v>35</v>
      </c>
      <c r="AC109" s="14" t="s">
        <v>36</v>
      </c>
      <c r="AD109" s="13" t="str">
        <f t="shared" si="2"/>
        <v>12 - 24 EASTWOOD ROAD RAYLEIGH ESSEX.SS6 7JQ</v>
      </c>
      <c r="AE109" s="13" t="str">
        <f>VLOOKUP(B109,People!B:D,2,FALSE)</f>
        <v>Gemma Murphy</v>
      </c>
      <c r="AF109" s="13" t="str">
        <f>VLOOKUP(B109,People!B:D,3,FALSE)</f>
        <v>Marks and Spencer</v>
      </c>
    </row>
    <row r="110" spans="1:32" ht="15" x14ac:dyDescent="0.25">
      <c r="A110" s="14">
        <v>109</v>
      </c>
      <c r="B110" s="14" t="s">
        <v>456</v>
      </c>
      <c r="C110" s="14" t="s">
        <v>457</v>
      </c>
      <c r="D110" s="14" t="s">
        <v>458</v>
      </c>
      <c r="E110" s="14"/>
      <c r="F110" s="14" t="s">
        <v>28</v>
      </c>
      <c r="G110" s="14" t="s">
        <v>29</v>
      </c>
      <c r="H110" s="14" t="s">
        <v>459</v>
      </c>
      <c r="I110" s="14" t="s">
        <v>50</v>
      </c>
      <c r="J110" s="14" t="s">
        <v>1224</v>
      </c>
      <c r="K110" s="14" t="s">
        <v>34</v>
      </c>
      <c r="L110" s="14" t="s">
        <v>143</v>
      </c>
      <c r="M110" s="14" t="s">
        <v>32</v>
      </c>
      <c r="N110" s="14" t="s">
        <v>32</v>
      </c>
      <c r="O110" s="14" t="s">
        <v>32</v>
      </c>
      <c r="P110" s="14" t="s">
        <v>34</v>
      </c>
      <c r="Q110" s="14" t="s">
        <v>32</v>
      </c>
      <c r="R110" s="14"/>
      <c r="S110" s="14" t="s">
        <v>34</v>
      </c>
      <c r="T110" s="14"/>
      <c r="U110" s="14"/>
      <c r="V110" s="14"/>
      <c r="W110" s="14"/>
      <c r="X110" s="14" t="s">
        <v>34</v>
      </c>
      <c r="Y110" s="14" t="s">
        <v>34</v>
      </c>
      <c r="Z110" s="14"/>
      <c r="AA110" s="14" t="s">
        <v>32</v>
      </c>
      <c r="AB110" s="14" t="s">
        <v>35</v>
      </c>
      <c r="AC110" s="14" t="s">
        <v>36</v>
      </c>
      <c r="AD110" s="13" t="str">
        <f t="shared" si="2"/>
        <v>71 WEST STREET ROCHFORD ESSEX.SS4 1AX</v>
      </c>
      <c r="AE110" s="13" t="str">
        <f>VLOOKUP(B110,People!B:D,2,FALSE)</f>
        <v>Lisa Anderson</v>
      </c>
      <c r="AF110" s="13" t="str">
        <f>VLOOKUP(B110,People!B:D,3,FALSE)</f>
        <v>Punch Partnerships (PTL) Limited</v>
      </c>
    </row>
    <row r="111" spans="1:32" ht="15" x14ac:dyDescent="0.25">
      <c r="A111" s="14">
        <v>110</v>
      </c>
      <c r="B111" s="14" t="s">
        <v>460</v>
      </c>
      <c r="C111" s="14" t="s">
        <v>1171</v>
      </c>
      <c r="D111" s="14" t="s">
        <v>461</v>
      </c>
      <c r="E111" s="14"/>
      <c r="F111" s="14" t="s">
        <v>41</v>
      </c>
      <c r="G111" s="14" t="s">
        <v>29</v>
      </c>
      <c r="H111" s="14" t="s">
        <v>406</v>
      </c>
      <c r="I111" s="14" t="s">
        <v>88</v>
      </c>
      <c r="J111" s="14" t="s">
        <v>1225</v>
      </c>
      <c r="K111" s="14" t="s">
        <v>32</v>
      </c>
      <c r="L111" s="14" t="s">
        <v>44</v>
      </c>
      <c r="M111" s="14" t="s">
        <v>32</v>
      </c>
      <c r="N111" s="14" t="s">
        <v>34</v>
      </c>
      <c r="O111" s="14" t="s">
        <v>32</v>
      </c>
      <c r="P111" s="14" t="s">
        <v>32</v>
      </c>
      <c r="Q111" s="14" t="s">
        <v>32</v>
      </c>
      <c r="R111" s="14" t="s">
        <v>32</v>
      </c>
      <c r="S111" s="14" t="s">
        <v>32</v>
      </c>
      <c r="T111" s="14"/>
      <c r="U111" s="14"/>
      <c r="V111" s="14"/>
      <c r="W111" s="14"/>
      <c r="X111" s="14"/>
      <c r="Y111" s="14"/>
      <c r="Z111" s="14"/>
      <c r="AA111" s="14" t="s">
        <v>32</v>
      </c>
      <c r="AB111" s="14" t="s">
        <v>35</v>
      </c>
      <c r="AC111" s="14" t="s">
        <v>36</v>
      </c>
      <c r="AD111" s="13" t="str">
        <f t="shared" si="2"/>
        <v>71 HIGH STREET RAYLEIGH ESSEX.SS6 7EJ</v>
      </c>
      <c r="AE111" s="13" t="str">
        <f>VLOOKUP(B111,People!B:D,2,FALSE)</f>
        <v>Jason Lee Bowers</v>
      </c>
      <c r="AF111" s="13" t="str">
        <f>VLOOKUP(B111,People!B:D,3,FALSE)</f>
        <v>ALLIANCE HOLDINGS PROPERTY LIMITED</v>
      </c>
    </row>
    <row r="112" spans="1:32" ht="15" x14ac:dyDescent="0.25">
      <c r="A112" s="14">
        <v>111</v>
      </c>
      <c r="B112" s="14" t="s">
        <v>462</v>
      </c>
      <c r="C112" s="14" t="s">
        <v>1171</v>
      </c>
      <c r="D112" s="14" t="s">
        <v>463</v>
      </c>
      <c r="E112" s="14"/>
      <c r="F112" s="14" t="s">
        <v>28</v>
      </c>
      <c r="G112" s="14" t="s">
        <v>29</v>
      </c>
      <c r="H112" s="14" t="s">
        <v>30</v>
      </c>
      <c r="I112" s="14" t="s">
        <v>88</v>
      </c>
      <c r="J112" s="14" t="s">
        <v>1224</v>
      </c>
      <c r="K112" s="14" t="s">
        <v>32</v>
      </c>
      <c r="L112" s="14" t="s">
        <v>44</v>
      </c>
      <c r="M112" s="14" t="s">
        <v>32</v>
      </c>
      <c r="N112" s="14" t="s">
        <v>34</v>
      </c>
      <c r="O112" s="14" t="s">
        <v>32</v>
      </c>
      <c r="P112" s="14" t="s">
        <v>32</v>
      </c>
      <c r="Q112" s="14" t="s">
        <v>32</v>
      </c>
      <c r="R112" s="14" t="s">
        <v>32</v>
      </c>
      <c r="S112" s="14" t="s">
        <v>32</v>
      </c>
      <c r="T112" s="14"/>
      <c r="U112" s="14"/>
      <c r="V112" s="14"/>
      <c r="W112" s="14"/>
      <c r="X112" s="14"/>
      <c r="Y112" s="14"/>
      <c r="Z112" s="14"/>
      <c r="AA112" s="14" t="s">
        <v>32</v>
      </c>
      <c r="AB112" s="14" t="s">
        <v>35</v>
      </c>
      <c r="AC112" s="14" t="s">
        <v>36</v>
      </c>
      <c r="AD112" s="13" t="str">
        <f t="shared" si="2"/>
        <v>14 - 16 WEST STREET ROCHFORD ESSEX.SS4 1AJ</v>
      </c>
      <c r="AE112" s="13" t="str">
        <f>VLOOKUP(B112,People!B:D,2,FALSE)</f>
        <v>NATALIE ELLEN COLLINS</v>
      </c>
      <c r="AF112" s="13" t="str">
        <f>VLOOKUP(B112,People!B:D,3,FALSE)</f>
        <v>ALLIANCE HOLDINGS PROPERTY LIMITED</v>
      </c>
    </row>
    <row r="113" spans="1:32" ht="15" x14ac:dyDescent="0.25">
      <c r="A113" s="14">
        <v>112</v>
      </c>
      <c r="B113" s="14" t="s">
        <v>464</v>
      </c>
      <c r="C113" s="14" t="s">
        <v>465</v>
      </c>
      <c r="D113" s="14" t="s">
        <v>466</v>
      </c>
      <c r="E113" s="14"/>
      <c r="F113" s="14" t="s">
        <v>28</v>
      </c>
      <c r="G113" s="14" t="s">
        <v>29</v>
      </c>
      <c r="H113" s="14" t="s">
        <v>467</v>
      </c>
      <c r="I113" s="14" t="s">
        <v>50</v>
      </c>
      <c r="J113" s="14" t="s">
        <v>1224</v>
      </c>
      <c r="K113" s="14" t="s">
        <v>34</v>
      </c>
      <c r="L113" s="14" t="s">
        <v>143</v>
      </c>
      <c r="M113" s="14" t="s">
        <v>32</v>
      </c>
      <c r="N113" s="14" t="s">
        <v>32</v>
      </c>
      <c r="O113" s="14" t="s">
        <v>32</v>
      </c>
      <c r="P113" s="14" t="s">
        <v>34</v>
      </c>
      <c r="Q113" s="14" t="s">
        <v>32</v>
      </c>
      <c r="R113" s="14" t="s">
        <v>34</v>
      </c>
      <c r="S113" s="14" t="s">
        <v>34</v>
      </c>
      <c r="T113" s="14"/>
      <c r="U113" s="14"/>
      <c r="V113" s="14"/>
      <c r="W113" s="14"/>
      <c r="X113" s="14" t="s">
        <v>34</v>
      </c>
      <c r="Y113" s="14" t="s">
        <v>34</v>
      </c>
      <c r="Z113" s="14" t="s">
        <v>34</v>
      </c>
      <c r="AA113" s="14" t="s">
        <v>34</v>
      </c>
      <c r="AB113" s="14" t="s">
        <v>35</v>
      </c>
      <c r="AC113" s="14" t="s">
        <v>36</v>
      </c>
      <c r="AD113" s="13" t="str">
        <f t="shared" si="2"/>
        <v>UNION LANE ROCHFORD ESSEX.SS4 1AP</v>
      </c>
      <c r="AE113" s="13" t="str">
        <f>VLOOKUP(B113,People!B:D,2,FALSE)</f>
        <v>Matthew Guiness Pearce</v>
      </c>
      <c r="AF113" s="13" t="str">
        <f>VLOOKUP(B113,People!B:D,3,FALSE)</f>
        <v>Ronald</v>
      </c>
    </row>
    <row r="114" spans="1:32" ht="15" x14ac:dyDescent="0.25">
      <c r="A114" s="14">
        <v>113</v>
      </c>
      <c r="B114" s="14" t="s">
        <v>468</v>
      </c>
      <c r="C114" s="14" t="s">
        <v>469</v>
      </c>
      <c r="D114" s="14" t="s">
        <v>470</v>
      </c>
      <c r="E114" s="14"/>
      <c r="F114" s="14" t="s">
        <v>41</v>
      </c>
      <c r="G114" s="14" t="s">
        <v>29</v>
      </c>
      <c r="H114" s="14" t="s">
        <v>471</v>
      </c>
      <c r="I114" s="14" t="s">
        <v>127</v>
      </c>
      <c r="J114" s="14" t="s">
        <v>1225</v>
      </c>
      <c r="K114" s="14" t="s">
        <v>34</v>
      </c>
      <c r="L114" s="14" t="s">
        <v>143</v>
      </c>
      <c r="M114" s="14" t="s">
        <v>32</v>
      </c>
      <c r="N114" s="14" t="s">
        <v>32</v>
      </c>
      <c r="O114" s="14" t="s">
        <v>34</v>
      </c>
      <c r="P114" s="14" t="s">
        <v>32</v>
      </c>
      <c r="Q114" s="14" t="s">
        <v>32</v>
      </c>
      <c r="R114" s="14" t="s">
        <v>34</v>
      </c>
      <c r="S114" s="14" t="s">
        <v>34</v>
      </c>
      <c r="T114" s="14" t="s">
        <v>34</v>
      </c>
      <c r="U114" s="14" t="s">
        <v>34</v>
      </c>
      <c r="V114" s="14" t="s">
        <v>34</v>
      </c>
      <c r="W114" s="14"/>
      <c r="X114" s="14" t="s">
        <v>34</v>
      </c>
      <c r="Y114" s="14" t="s">
        <v>34</v>
      </c>
      <c r="Z114" s="14" t="s">
        <v>34</v>
      </c>
      <c r="AA114" s="14" t="s">
        <v>34</v>
      </c>
      <c r="AB114" s="14" t="s">
        <v>35</v>
      </c>
      <c r="AC114" s="14" t="s">
        <v>36</v>
      </c>
      <c r="AE114" s="13" t="str">
        <f>VLOOKUP(B114,People!B:D,2,FALSE)</f>
        <v>Tony Paul Robertson</v>
      </c>
      <c r="AF114" s="13" t="str">
        <f>VLOOKUP(B114,People!B:D,3,FALSE)</f>
        <v>Rochford District Council</v>
      </c>
    </row>
    <row r="115" spans="1:32" ht="15" x14ac:dyDescent="0.25">
      <c r="A115" s="14">
        <v>114</v>
      </c>
      <c r="B115" s="14" t="s">
        <v>472</v>
      </c>
      <c r="C115" s="14" t="s">
        <v>473</v>
      </c>
      <c r="D115" s="14" t="s">
        <v>474</v>
      </c>
      <c r="E115" s="14" t="s">
        <v>92</v>
      </c>
      <c r="F115" s="14" t="s">
        <v>92</v>
      </c>
      <c r="G115" s="14" t="s">
        <v>29</v>
      </c>
      <c r="H115" s="14" t="s">
        <v>232</v>
      </c>
      <c r="I115" s="14" t="s">
        <v>31</v>
      </c>
      <c r="J115" s="14" t="s">
        <v>1224</v>
      </c>
      <c r="K115" s="14" t="s">
        <v>32</v>
      </c>
      <c r="L115" s="14" t="s">
        <v>44</v>
      </c>
      <c r="M115" s="14" t="s">
        <v>32</v>
      </c>
      <c r="N115" s="14" t="s">
        <v>32</v>
      </c>
      <c r="O115" s="14" t="s">
        <v>34</v>
      </c>
      <c r="P115" s="14" t="s">
        <v>32</v>
      </c>
      <c r="Q115" s="14" t="s">
        <v>32</v>
      </c>
      <c r="R115" s="14" t="s">
        <v>34</v>
      </c>
      <c r="S115" s="14" t="s">
        <v>34</v>
      </c>
      <c r="T115" s="14"/>
      <c r="U115" s="14"/>
      <c r="V115" s="14"/>
      <c r="W115" s="14"/>
      <c r="X115" s="14"/>
      <c r="Y115" s="14" t="s">
        <v>34</v>
      </c>
      <c r="Z115" s="14"/>
      <c r="AA115" s="14" t="s">
        <v>32</v>
      </c>
      <c r="AB115" s="14" t="s">
        <v>35</v>
      </c>
      <c r="AC115" s="14" t="s">
        <v>36</v>
      </c>
      <c r="AD115" s="13" t="str">
        <f t="shared" ref="AD115:AD120" si="3">TRIM(D115&amp;" "&amp;E115&amp;" "&amp;F115&amp;" "&amp;G115&amp;"."&amp;H115)</f>
        <v>32 HIGH STREET GREAT WAKERING GREAT WAKERING ESSEX.SS3 0EQ</v>
      </c>
      <c r="AE115" s="13" t="str">
        <f>VLOOKUP(B115,People!B:D,2,FALSE)</f>
        <v>Anwar Hussain</v>
      </c>
      <c r="AF115" s="13" t="str">
        <f>VLOOKUP(B115,People!B:D,3,FALSE)</f>
        <v>Ashik Mohammed &amp; Anwar Hussain</v>
      </c>
    </row>
    <row r="116" spans="1:32" ht="15" x14ac:dyDescent="0.25">
      <c r="A116" s="14">
        <v>117</v>
      </c>
      <c r="B116" s="14" t="s">
        <v>1031</v>
      </c>
      <c r="C116" s="14" t="s">
        <v>1030</v>
      </c>
      <c r="D116" s="14" t="s">
        <v>1032</v>
      </c>
      <c r="E116" s="14"/>
      <c r="F116" s="14" t="s">
        <v>92</v>
      </c>
      <c r="G116" s="14" t="s">
        <v>29</v>
      </c>
      <c r="H116" s="14" t="s">
        <v>311</v>
      </c>
      <c r="I116" s="14" t="s">
        <v>31</v>
      </c>
      <c r="J116" s="14" t="s">
        <v>1229</v>
      </c>
      <c r="K116" s="14" t="s">
        <v>32</v>
      </c>
      <c r="L116" s="14" t="s">
        <v>44</v>
      </c>
      <c r="M116" s="14" t="s">
        <v>32</v>
      </c>
      <c r="N116" s="14" t="s">
        <v>32</v>
      </c>
      <c r="O116" s="14" t="s">
        <v>32</v>
      </c>
      <c r="P116" s="14" t="s">
        <v>34</v>
      </c>
      <c r="Q116" s="14" t="s">
        <v>32</v>
      </c>
      <c r="R116" s="14"/>
      <c r="S116" s="14" t="s">
        <v>34</v>
      </c>
      <c r="T116" s="14"/>
      <c r="U116" s="14"/>
      <c r="V116" s="14"/>
      <c r="W116" s="14"/>
      <c r="X116" s="14" t="s">
        <v>34</v>
      </c>
      <c r="Y116" s="14" t="s">
        <v>34</v>
      </c>
      <c r="Z116" s="14" t="s">
        <v>34</v>
      </c>
      <c r="AA116" s="14" t="s">
        <v>34</v>
      </c>
      <c r="AB116" s="14" t="s">
        <v>35</v>
      </c>
      <c r="AC116" s="14" t="s">
        <v>36</v>
      </c>
      <c r="AD116" s="13" t="str">
        <f t="shared" si="3"/>
        <v>SOUTHEND ROAD GREAT WAKERING ESSEX.SS3 0PU</v>
      </c>
      <c r="AE116" s="13" t="str">
        <f>VLOOKUP(B116,People!B:D,2,FALSE)</f>
        <v>Peter Shipp</v>
      </c>
      <c r="AF116" s="13" t="str">
        <f>VLOOKUP(B116,People!B:D,3,FALSE)</f>
        <v>Morley Nurseries (Wakering) Ltd</v>
      </c>
    </row>
    <row r="117" spans="1:32" ht="15" x14ac:dyDescent="0.25">
      <c r="A117" s="14">
        <v>116</v>
      </c>
      <c r="B117" s="14" t="s">
        <v>475</v>
      </c>
      <c r="C117" s="14" t="s">
        <v>476</v>
      </c>
      <c r="D117" s="14" t="s">
        <v>477</v>
      </c>
      <c r="E117" s="14"/>
      <c r="F117" s="14" t="s">
        <v>28</v>
      </c>
      <c r="G117" s="14" t="s">
        <v>29</v>
      </c>
      <c r="H117" s="14" t="s">
        <v>71</v>
      </c>
      <c r="I117" s="14" t="s">
        <v>31</v>
      </c>
      <c r="J117" s="14" t="s">
        <v>1224</v>
      </c>
      <c r="K117" s="14" t="s">
        <v>34</v>
      </c>
      <c r="L117" s="14" t="s">
        <v>44</v>
      </c>
      <c r="M117" s="14" t="s">
        <v>32</v>
      </c>
      <c r="N117" s="14" t="s">
        <v>32</v>
      </c>
      <c r="O117" s="14" t="s">
        <v>34</v>
      </c>
      <c r="P117" s="14" t="s">
        <v>32</v>
      </c>
      <c r="Q117" s="14" t="s">
        <v>32</v>
      </c>
      <c r="R117" s="14" t="s">
        <v>32</v>
      </c>
      <c r="S117" s="14" t="s">
        <v>32</v>
      </c>
      <c r="T117" s="14"/>
      <c r="U117" s="14"/>
      <c r="V117" s="14"/>
      <c r="W117" s="14"/>
      <c r="X117" s="14"/>
      <c r="Y117" s="14"/>
      <c r="Z117" s="14"/>
      <c r="AA117" s="14" t="s">
        <v>32</v>
      </c>
      <c r="AB117" s="14" t="s">
        <v>35</v>
      </c>
      <c r="AC117" s="14" t="s">
        <v>36</v>
      </c>
      <c r="AD117" s="13" t="str">
        <f t="shared" si="3"/>
        <v>45 NORTH STREET ROCHFORD ESSEX.SS4 1AB</v>
      </c>
      <c r="AE117" s="13" t="str">
        <f>VLOOKUP(B117,People!B:D,2,FALSE)</f>
        <v>Mr Faisal Choudhury</v>
      </c>
      <c r="AF117" s="13" t="str">
        <f>VLOOKUP(B117,People!B:D,3,FALSE)</f>
        <v>Monsoon UK Ltd</v>
      </c>
    </row>
    <row r="118" spans="1:32" ht="15" x14ac:dyDescent="0.25">
      <c r="A118" s="14">
        <v>509</v>
      </c>
      <c r="B118" s="14" t="s">
        <v>781</v>
      </c>
      <c r="C118" s="14" t="s">
        <v>782</v>
      </c>
      <c r="D118" s="14" t="s">
        <v>783</v>
      </c>
      <c r="E118" s="14"/>
      <c r="F118" s="14" t="s">
        <v>41</v>
      </c>
      <c r="G118" s="14" t="s">
        <v>29</v>
      </c>
      <c r="H118" s="14" t="s">
        <v>784</v>
      </c>
      <c r="I118" s="14" t="s">
        <v>31</v>
      </c>
      <c r="J118" s="14" t="s">
        <v>1224</v>
      </c>
      <c r="K118" s="14" t="s">
        <v>32</v>
      </c>
      <c r="L118" s="14"/>
      <c r="M118" s="14" t="s">
        <v>32</v>
      </c>
      <c r="N118" s="14" t="s">
        <v>32</v>
      </c>
      <c r="O118" s="14" t="s">
        <v>32</v>
      </c>
      <c r="P118" s="14" t="s">
        <v>34</v>
      </c>
      <c r="Q118" s="14" t="s">
        <v>32</v>
      </c>
      <c r="R118" s="14" t="s">
        <v>34</v>
      </c>
      <c r="S118" s="14" t="s">
        <v>34</v>
      </c>
      <c r="T118" s="14" t="s">
        <v>32</v>
      </c>
      <c r="U118" s="14" t="s">
        <v>32</v>
      </c>
      <c r="V118" s="14" t="s">
        <v>32</v>
      </c>
      <c r="W118" s="14" t="s">
        <v>32</v>
      </c>
      <c r="X118" s="14" t="s">
        <v>32</v>
      </c>
      <c r="Y118" s="14" t="s">
        <v>34</v>
      </c>
      <c r="Z118" s="14" t="s">
        <v>32</v>
      </c>
      <c r="AA118" s="14" t="s">
        <v>32</v>
      </c>
      <c r="AB118" s="14" t="s">
        <v>35</v>
      </c>
      <c r="AC118" s="14" t="s">
        <v>36</v>
      </c>
      <c r="AD118" s="13" t="str">
        <f t="shared" si="3"/>
        <v>12 - 16 HOCKLEY ROAD RAYLEIGH ESSEX.SS6 8EB</v>
      </c>
      <c r="AE118" s="13" t="str">
        <f>VLOOKUP(B118,People!B:D,2,FALSE)</f>
        <v>Michael Sutton</v>
      </c>
      <c r="AF118" s="13" t="str">
        <f>VLOOKUP(B118,People!B:D,3,FALSE)</f>
        <v>The Taste Experience Limited</v>
      </c>
    </row>
    <row r="119" spans="1:32" ht="15" x14ac:dyDescent="0.25">
      <c r="A119" s="14">
        <v>528</v>
      </c>
      <c r="B119" s="14" t="s">
        <v>1073</v>
      </c>
      <c r="C119" s="14" t="s">
        <v>1072</v>
      </c>
      <c r="D119" s="14" t="s">
        <v>1074</v>
      </c>
      <c r="E119" s="14" t="s">
        <v>37</v>
      </c>
      <c r="F119" s="14" t="s">
        <v>199</v>
      </c>
      <c r="G119" s="14" t="s">
        <v>58</v>
      </c>
      <c r="H119" s="14" t="s">
        <v>130</v>
      </c>
      <c r="I119" s="14" t="s">
        <v>293</v>
      </c>
      <c r="J119" s="14" t="s">
        <v>1224</v>
      </c>
      <c r="K119" s="14" t="s">
        <v>32</v>
      </c>
      <c r="L119" s="14"/>
      <c r="M119" s="14" t="s">
        <v>32</v>
      </c>
      <c r="N119" s="14" t="s">
        <v>34</v>
      </c>
      <c r="O119" s="14" t="s">
        <v>32</v>
      </c>
      <c r="P119" s="14" t="s">
        <v>32</v>
      </c>
      <c r="Q119" s="14" t="s">
        <v>32</v>
      </c>
      <c r="R119" s="14" t="s">
        <v>32</v>
      </c>
      <c r="S119" s="14" t="s">
        <v>32</v>
      </c>
      <c r="T119" s="14" t="s">
        <v>32</v>
      </c>
      <c r="U119" s="14" t="s">
        <v>32</v>
      </c>
      <c r="V119" s="14" t="s">
        <v>32</v>
      </c>
      <c r="W119" s="14" t="s">
        <v>32</v>
      </c>
      <c r="X119" s="14" t="s">
        <v>32</v>
      </c>
      <c r="Y119" s="14" t="s">
        <v>32</v>
      </c>
      <c r="Z119" s="14" t="s">
        <v>32</v>
      </c>
      <c r="AA119" s="14" t="s">
        <v>32</v>
      </c>
      <c r="AB119" s="14" t="s">
        <v>35</v>
      </c>
      <c r="AC119" s="14" t="s">
        <v>36</v>
      </c>
      <c r="AD119" s="13" t="str">
        <f t="shared" si="3"/>
        <v>161 High Street Rochford Rayleigh Essex.SS6 7QA</v>
      </c>
      <c r="AE119" s="13" t="str">
        <f>VLOOKUP(B119,People!B:D,2,FALSE)</f>
        <v>Sonelben Kiritbhai Patel</v>
      </c>
      <c r="AF119" s="13" t="str">
        <f>VLOOKUP(B119,People!B:D,3,FALSE)</f>
        <v>Newsflash Newsagent Limited</v>
      </c>
    </row>
    <row r="120" spans="1:32" ht="15" x14ac:dyDescent="0.25">
      <c r="A120" s="14">
        <v>119</v>
      </c>
      <c r="B120" s="14" t="s">
        <v>481</v>
      </c>
      <c r="C120" s="14" t="s">
        <v>482</v>
      </c>
      <c r="D120" s="14" t="s">
        <v>483</v>
      </c>
      <c r="E120" s="14"/>
      <c r="F120" s="14" t="s">
        <v>138</v>
      </c>
      <c r="G120" s="14" t="s">
        <v>29</v>
      </c>
      <c r="H120" s="14" t="s">
        <v>249</v>
      </c>
      <c r="I120" s="14" t="s">
        <v>31</v>
      </c>
      <c r="J120" s="14" t="s">
        <v>1224</v>
      </c>
      <c r="K120" s="14" t="s">
        <v>34</v>
      </c>
      <c r="L120" s="14" t="s">
        <v>143</v>
      </c>
      <c r="M120" s="14" t="s">
        <v>32</v>
      </c>
      <c r="N120" s="14" t="s">
        <v>32</v>
      </c>
      <c r="O120" s="14" t="s">
        <v>32</v>
      </c>
      <c r="P120" s="14" t="s">
        <v>34</v>
      </c>
      <c r="Q120" s="14" t="s">
        <v>32</v>
      </c>
      <c r="R120" s="14" t="s">
        <v>34</v>
      </c>
      <c r="S120" s="14" t="s">
        <v>34</v>
      </c>
      <c r="T120" s="14"/>
      <c r="U120" s="14"/>
      <c r="V120" s="14"/>
      <c r="W120" s="14"/>
      <c r="X120" s="14" t="s">
        <v>34</v>
      </c>
      <c r="Y120" s="14" t="s">
        <v>34</v>
      </c>
      <c r="Z120" s="14" t="s">
        <v>34</v>
      </c>
      <c r="AA120" s="14" t="s">
        <v>34</v>
      </c>
      <c r="AB120" s="14" t="s">
        <v>35</v>
      </c>
      <c r="AC120" s="14" t="s">
        <v>36</v>
      </c>
      <c r="AD120" s="13" t="str">
        <f t="shared" si="3"/>
        <v>32 MAIN ROAD HOCKLEY ESSEX.SS5 4QS</v>
      </c>
      <c r="AE120" s="13" t="str">
        <f>VLOOKUP(B120,People!B:D,2,FALSE)</f>
        <v>Necati Ilhan</v>
      </c>
      <c r="AF120" s="13" t="str">
        <f>VLOOKUP(B120,People!B:D,3,FALSE)</f>
        <v>Necati Ilhan</v>
      </c>
    </row>
    <row r="121" spans="1:32" ht="15" x14ac:dyDescent="0.25">
      <c r="A121" s="14">
        <v>517</v>
      </c>
      <c r="B121" s="14" t="s">
        <v>1011</v>
      </c>
      <c r="C121" s="14" t="s">
        <v>1005</v>
      </c>
      <c r="D121" s="14" t="s">
        <v>1016</v>
      </c>
      <c r="E121" s="14" t="s">
        <v>28</v>
      </c>
      <c r="F121" s="14" t="s">
        <v>41</v>
      </c>
      <c r="G121" s="14" t="s">
        <v>29</v>
      </c>
      <c r="H121" s="14" t="s">
        <v>307</v>
      </c>
      <c r="I121" s="14" t="s">
        <v>293</v>
      </c>
      <c r="J121" s="14" t="s">
        <v>1224</v>
      </c>
      <c r="K121" s="14" t="s">
        <v>32</v>
      </c>
      <c r="L121" s="14"/>
      <c r="M121" s="14" t="s">
        <v>32</v>
      </c>
      <c r="N121" s="14" t="s">
        <v>34</v>
      </c>
      <c r="O121" s="14" t="s">
        <v>32</v>
      </c>
      <c r="P121" s="14" t="s">
        <v>32</v>
      </c>
      <c r="Q121" s="14" t="s">
        <v>32</v>
      </c>
      <c r="R121" s="14" t="s">
        <v>32</v>
      </c>
      <c r="S121" s="14" t="s">
        <v>32</v>
      </c>
      <c r="T121" s="14" t="s">
        <v>32</v>
      </c>
      <c r="U121" s="14" t="s">
        <v>32</v>
      </c>
      <c r="V121" s="14" t="s">
        <v>32</v>
      </c>
      <c r="W121" s="14" t="s">
        <v>32</v>
      </c>
      <c r="X121" s="14" t="s">
        <v>32</v>
      </c>
      <c r="Y121" s="14" t="s">
        <v>32</v>
      </c>
      <c r="Z121" s="14" t="s">
        <v>32</v>
      </c>
      <c r="AA121" s="14" t="s">
        <v>32</v>
      </c>
      <c r="AB121" s="14" t="s">
        <v>35</v>
      </c>
      <c r="AC121" s="14" t="s">
        <v>36</v>
      </c>
      <c r="AE121" s="13" t="str">
        <f>VLOOKUP(B121,People!B:D,2,FALSE)</f>
        <v>Huseyin Gok</v>
      </c>
      <c r="AF121" s="13" t="str">
        <f>VLOOKUP(B121,People!B:D,3,FALSE)</f>
        <v>Serdal Gok</v>
      </c>
    </row>
    <row r="122" spans="1:32" ht="15" x14ac:dyDescent="0.25">
      <c r="A122" s="14">
        <v>526</v>
      </c>
      <c r="B122" s="14" t="s">
        <v>1055</v>
      </c>
      <c r="C122" s="14" t="s">
        <v>747</v>
      </c>
      <c r="D122" s="14" t="s">
        <v>1056</v>
      </c>
      <c r="E122" s="14" t="s">
        <v>28</v>
      </c>
      <c r="F122" s="14" t="s">
        <v>41</v>
      </c>
      <c r="G122" s="14" t="s">
        <v>29</v>
      </c>
      <c r="H122" s="14" t="s">
        <v>193</v>
      </c>
      <c r="I122" s="14" t="s">
        <v>77</v>
      </c>
      <c r="J122" s="14" t="s">
        <v>1225</v>
      </c>
      <c r="K122" s="14" t="s">
        <v>32</v>
      </c>
      <c r="L122" s="14"/>
      <c r="M122" s="14" t="s">
        <v>32</v>
      </c>
      <c r="N122" s="14" t="s">
        <v>34</v>
      </c>
      <c r="O122" s="14" t="s">
        <v>32</v>
      </c>
      <c r="P122" s="14" t="s">
        <v>32</v>
      </c>
      <c r="Q122" s="14" t="s">
        <v>32</v>
      </c>
      <c r="R122" s="14" t="s">
        <v>34</v>
      </c>
      <c r="S122" s="14" t="s">
        <v>32</v>
      </c>
      <c r="T122" s="14" t="s">
        <v>32</v>
      </c>
      <c r="U122" s="14" t="s">
        <v>32</v>
      </c>
      <c r="V122" s="14" t="s">
        <v>32</v>
      </c>
      <c r="W122" s="14" t="s">
        <v>32</v>
      </c>
      <c r="X122" s="14" t="s">
        <v>32</v>
      </c>
      <c r="Y122" s="14" t="s">
        <v>32</v>
      </c>
      <c r="Z122" s="14" t="s">
        <v>32</v>
      </c>
      <c r="AA122" s="14" t="s">
        <v>32</v>
      </c>
      <c r="AB122" s="14" t="s">
        <v>35</v>
      </c>
      <c r="AC122" s="14" t="s">
        <v>36</v>
      </c>
      <c r="AD122" s="13" t="str">
        <f t="shared" ref="AD122:AD153" si="4">TRIM(D122&amp;" "&amp;E122&amp;" "&amp;F122&amp;" "&amp;G122&amp;"."&amp;H122)</f>
        <v>96 HIGH STREET ROCHFORD RAYLEIGH ESSEX.SS6 7BY</v>
      </c>
      <c r="AE122" s="13" t="str">
        <f>VLOOKUP(B122,People!B:D,2,FALSE)</f>
        <v>Mary Mcnaught</v>
      </c>
      <c r="AF122" s="13" t="str">
        <f>VLOOKUP(B122,People!B:D,3,FALSE)</f>
        <v>Tesco Stores Limited</v>
      </c>
    </row>
    <row r="123" spans="1:32" ht="15" x14ac:dyDescent="0.25">
      <c r="A123" s="14">
        <v>234</v>
      </c>
      <c r="B123" s="14" t="s">
        <v>484</v>
      </c>
      <c r="C123" s="14" t="s">
        <v>485</v>
      </c>
      <c r="D123" s="14" t="s">
        <v>486</v>
      </c>
      <c r="E123" s="14" t="s">
        <v>219</v>
      </c>
      <c r="F123" s="14" t="s">
        <v>28</v>
      </c>
      <c r="G123" s="14" t="s">
        <v>29</v>
      </c>
      <c r="H123" s="14" t="s">
        <v>487</v>
      </c>
      <c r="I123" s="14" t="s">
        <v>425</v>
      </c>
      <c r="J123" s="14" t="s">
        <v>1225</v>
      </c>
      <c r="K123" s="14" t="s">
        <v>32</v>
      </c>
      <c r="L123" s="14" t="s">
        <v>281</v>
      </c>
      <c r="M123" s="14" t="s">
        <v>32</v>
      </c>
      <c r="N123" s="14" t="s">
        <v>32</v>
      </c>
      <c r="O123" s="14" t="s">
        <v>32</v>
      </c>
      <c r="P123" s="14" t="s">
        <v>34</v>
      </c>
      <c r="Q123" s="14" t="s">
        <v>32</v>
      </c>
      <c r="R123" s="14" t="s">
        <v>34</v>
      </c>
      <c r="S123" s="14" t="s">
        <v>34</v>
      </c>
      <c r="T123" s="14" t="s">
        <v>488</v>
      </c>
      <c r="U123" s="14" t="s">
        <v>32</v>
      </c>
      <c r="V123" s="14" t="s">
        <v>32</v>
      </c>
      <c r="W123" s="14" t="s">
        <v>32</v>
      </c>
      <c r="X123" s="14" t="s">
        <v>488</v>
      </c>
      <c r="Y123" s="14" t="s">
        <v>488</v>
      </c>
      <c r="Z123" s="14" t="s">
        <v>488</v>
      </c>
      <c r="AA123" s="14" t="s">
        <v>488</v>
      </c>
      <c r="AB123" s="14" t="s">
        <v>35</v>
      </c>
      <c r="AC123" s="14" t="s">
        <v>36</v>
      </c>
      <c r="AD123" s="13" t="str">
        <f t="shared" si="4"/>
        <v>ROCHFORD HALL HALL ROAD ROCHFORD ESSEX.SS4 1NW</v>
      </c>
      <c r="AE123" s="13" t="str">
        <f>VLOOKUP(B123,People!B:D,2,FALSE)</f>
        <v>Wayne Mahan</v>
      </c>
      <c r="AF123" s="13" t="str">
        <f>VLOOKUP(B123,People!B:D,3,FALSE)</f>
        <v>Rochford Hundred Golf Club Ltd</v>
      </c>
    </row>
    <row r="124" spans="1:32" ht="15" x14ac:dyDescent="0.25">
      <c r="A124" s="14">
        <v>123</v>
      </c>
      <c r="B124" s="14" t="s">
        <v>489</v>
      </c>
      <c r="C124" s="14" t="s">
        <v>1113</v>
      </c>
      <c r="D124" s="14" t="s">
        <v>490</v>
      </c>
      <c r="E124" s="14"/>
      <c r="F124" s="14" t="s">
        <v>28</v>
      </c>
      <c r="G124" s="14" t="s">
        <v>29</v>
      </c>
      <c r="H124" s="14" t="s">
        <v>71</v>
      </c>
      <c r="I124" s="14" t="s">
        <v>31</v>
      </c>
      <c r="J124" s="14" t="s">
        <v>1229</v>
      </c>
      <c r="K124" s="14" t="s">
        <v>32</v>
      </c>
      <c r="L124" s="14" t="s">
        <v>44</v>
      </c>
      <c r="M124" s="14" t="s">
        <v>32</v>
      </c>
      <c r="N124" s="14" t="s">
        <v>32</v>
      </c>
      <c r="O124" s="14" t="s">
        <v>34</v>
      </c>
      <c r="P124" s="14" t="s">
        <v>32</v>
      </c>
      <c r="Q124" s="14" t="s">
        <v>32</v>
      </c>
      <c r="R124" s="14" t="s">
        <v>34</v>
      </c>
      <c r="S124" s="14" t="s">
        <v>34</v>
      </c>
      <c r="T124" s="14"/>
      <c r="U124" s="14"/>
      <c r="V124" s="14"/>
      <c r="W124" s="14"/>
      <c r="X124" s="14"/>
      <c r="Y124" s="14" t="s">
        <v>34</v>
      </c>
      <c r="Z124" s="14"/>
      <c r="AA124" s="14" t="s">
        <v>32</v>
      </c>
      <c r="AB124" s="14" t="s">
        <v>1038</v>
      </c>
      <c r="AC124" s="14" t="s">
        <v>36</v>
      </c>
      <c r="AD124" s="13" t="str">
        <f t="shared" si="4"/>
        <v>2 NORTH STREET ROCHFORD ESSEX.SS4 1AB</v>
      </c>
      <c r="AE124" s="13" t="str">
        <f>VLOOKUP(B124,People!B:D,2,FALSE)</f>
        <v>STEVEN PHILIP PEGG</v>
      </c>
      <c r="AF124" s="13" t="str">
        <f>VLOOKUP(B124,People!B:D,3,FALSE)</f>
        <v>Steven Pegg &amp; Paula Pegg</v>
      </c>
    </row>
    <row r="125" spans="1:32" ht="15" x14ac:dyDescent="0.25">
      <c r="A125" s="14">
        <v>124</v>
      </c>
      <c r="B125" s="14" t="s">
        <v>491</v>
      </c>
      <c r="C125" s="14" t="s">
        <v>492</v>
      </c>
      <c r="D125" s="14" t="s">
        <v>493</v>
      </c>
      <c r="E125" s="14"/>
      <c r="F125" s="14" t="s">
        <v>41</v>
      </c>
      <c r="G125" s="14" t="s">
        <v>29</v>
      </c>
      <c r="H125" s="14" t="s">
        <v>494</v>
      </c>
      <c r="I125" s="14" t="s">
        <v>189</v>
      </c>
      <c r="J125" s="14" t="s">
        <v>1224</v>
      </c>
      <c r="K125" s="14" t="s">
        <v>34</v>
      </c>
      <c r="L125" s="14" t="s">
        <v>143</v>
      </c>
      <c r="M125" s="14" t="s">
        <v>32</v>
      </c>
      <c r="N125" s="14" t="s">
        <v>32</v>
      </c>
      <c r="O125" s="14" t="s">
        <v>34</v>
      </c>
      <c r="P125" s="14" t="s">
        <v>32</v>
      </c>
      <c r="Q125" s="14" t="s">
        <v>32</v>
      </c>
      <c r="R125" s="14" t="s">
        <v>34</v>
      </c>
      <c r="S125" s="14" t="s">
        <v>34</v>
      </c>
      <c r="T125" s="14"/>
      <c r="U125" s="14"/>
      <c r="V125" s="14"/>
      <c r="W125" s="14"/>
      <c r="X125" s="14" t="s">
        <v>34</v>
      </c>
      <c r="Y125" s="14" t="s">
        <v>34</v>
      </c>
      <c r="Z125" s="14" t="s">
        <v>34</v>
      </c>
      <c r="AA125" s="14" t="s">
        <v>34</v>
      </c>
      <c r="AB125" s="14" t="s">
        <v>35</v>
      </c>
      <c r="AC125" s="14" t="s">
        <v>36</v>
      </c>
      <c r="AD125" s="13" t="str">
        <f t="shared" si="4"/>
        <v>1 HOCKLEY ROAD RAYLEIGH ESSEX.SS6 8BA</v>
      </c>
      <c r="AE125" s="13" t="str">
        <f>VLOOKUP(B125,People!B:D,2,FALSE)</f>
        <v>Stefan Blazhev</v>
      </c>
      <c r="AF125" s="13" t="str">
        <f>VLOOKUP(B125,People!B:D,3,FALSE)</f>
        <v>Old Parish Rooms Ltd</v>
      </c>
    </row>
    <row r="126" spans="1:32" ht="15" x14ac:dyDescent="0.25">
      <c r="A126" s="14">
        <v>125</v>
      </c>
      <c r="B126" s="14" t="s">
        <v>495</v>
      </c>
      <c r="C126" s="14" t="s">
        <v>496</v>
      </c>
      <c r="D126" s="14" t="s">
        <v>497</v>
      </c>
      <c r="E126" s="14" t="s">
        <v>62</v>
      </c>
      <c r="F126" s="14" t="s">
        <v>138</v>
      </c>
      <c r="G126" s="14" t="s">
        <v>29</v>
      </c>
      <c r="H126" s="14" t="s">
        <v>241</v>
      </c>
      <c r="I126" s="14" t="s">
        <v>293</v>
      </c>
      <c r="J126" s="14" t="s">
        <v>1224</v>
      </c>
      <c r="K126" s="14" t="s">
        <v>32</v>
      </c>
      <c r="L126" s="14" t="s">
        <v>44</v>
      </c>
      <c r="M126" s="14" t="s">
        <v>32</v>
      </c>
      <c r="N126" s="14" t="s">
        <v>34</v>
      </c>
      <c r="O126" s="14" t="s">
        <v>32</v>
      </c>
      <c r="P126" s="14" t="s">
        <v>32</v>
      </c>
      <c r="Q126" s="14" t="s">
        <v>32</v>
      </c>
      <c r="R126" s="14" t="s">
        <v>32</v>
      </c>
      <c r="S126" s="14" t="s">
        <v>32</v>
      </c>
      <c r="T126" s="14"/>
      <c r="U126" s="14"/>
      <c r="V126" s="14"/>
      <c r="W126" s="14"/>
      <c r="X126" s="14"/>
      <c r="Y126" s="14"/>
      <c r="Z126" s="14"/>
      <c r="AA126" s="14" t="s">
        <v>32</v>
      </c>
      <c r="AB126" s="14" t="s">
        <v>35</v>
      </c>
      <c r="AC126" s="14" t="s">
        <v>36</v>
      </c>
      <c r="AD126" s="13" t="str">
        <f t="shared" si="4"/>
        <v>141/143 FERRY ROAD HULLBRIDGE HOCKLEY ESSEX.SS5 6ET</v>
      </c>
      <c r="AE126" s="13" t="str">
        <f>VLOOKUP(B126,People!B:D,2,FALSE)</f>
        <v>Paul Benton</v>
      </c>
      <c r="AF126" s="13" t="str">
        <f>VLOOKUP(B126,People!B:D,3,FALSE)</f>
        <v>One Stop Stores Ltd</v>
      </c>
    </row>
    <row r="127" spans="1:32" ht="15" x14ac:dyDescent="0.25">
      <c r="A127" s="14">
        <v>126</v>
      </c>
      <c r="B127" s="14" t="s">
        <v>498</v>
      </c>
      <c r="C127" s="14" t="s">
        <v>499</v>
      </c>
      <c r="D127" s="14" t="s">
        <v>500</v>
      </c>
      <c r="E127" s="14"/>
      <c r="F127" s="14" t="s">
        <v>41</v>
      </c>
      <c r="G127" s="14" t="s">
        <v>29</v>
      </c>
      <c r="H127" s="14" t="s">
        <v>130</v>
      </c>
      <c r="I127" s="14" t="s">
        <v>31</v>
      </c>
      <c r="J127" s="14" t="s">
        <v>1224</v>
      </c>
      <c r="K127" s="14" t="s">
        <v>32</v>
      </c>
      <c r="L127" s="14" t="s">
        <v>501</v>
      </c>
      <c r="M127" s="14" t="s">
        <v>32</v>
      </c>
      <c r="N127" s="14" t="s">
        <v>32</v>
      </c>
      <c r="O127" s="14" t="s">
        <v>32</v>
      </c>
      <c r="P127" s="14" t="s">
        <v>34</v>
      </c>
      <c r="Q127" s="14" t="s">
        <v>32</v>
      </c>
      <c r="R127" s="14" t="s">
        <v>34</v>
      </c>
      <c r="S127" s="14" t="s">
        <v>34</v>
      </c>
      <c r="T127" s="14"/>
      <c r="U127" s="14" t="s">
        <v>34</v>
      </c>
      <c r="V127" s="14"/>
      <c r="W127" s="14"/>
      <c r="X127" s="14" t="s">
        <v>34</v>
      </c>
      <c r="Y127" s="14" t="s">
        <v>34</v>
      </c>
      <c r="Z127" s="14" t="s">
        <v>34</v>
      </c>
      <c r="AA127" s="14" t="s">
        <v>34</v>
      </c>
      <c r="AB127" s="14" t="s">
        <v>35</v>
      </c>
      <c r="AC127" s="14" t="s">
        <v>36</v>
      </c>
      <c r="AD127" s="13" t="str">
        <f t="shared" si="4"/>
        <v>129 HIGH STREET RAYLEIGH ESSEX.SS6 7QA</v>
      </c>
      <c r="AE127" s="13" t="str">
        <f>VLOOKUP(B127,People!B:D,2,FALSE)</f>
        <v>Hekuran Spaho</v>
      </c>
      <c r="AF127" s="13" t="str">
        <f>VLOOKUP(B127,People!B:D,3,FALSE)</f>
        <v>Gambero D'Oro Ltd</v>
      </c>
    </row>
    <row r="128" spans="1:32" ht="15" x14ac:dyDescent="0.25">
      <c r="A128" s="14">
        <v>127</v>
      </c>
      <c r="B128" s="14" t="s">
        <v>502</v>
      </c>
      <c r="C128" s="14" t="s">
        <v>503</v>
      </c>
      <c r="D128" s="14" t="s">
        <v>504</v>
      </c>
      <c r="E128" s="14"/>
      <c r="F128" s="14" t="s">
        <v>41</v>
      </c>
      <c r="G128" s="14" t="s">
        <v>29</v>
      </c>
      <c r="H128" s="14" t="s">
        <v>505</v>
      </c>
      <c r="I128" s="14" t="s">
        <v>50</v>
      </c>
      <c r="J128" s="14" t="s">
        <v>1225</v>
      </c>
      <c r="K128" s="14" t="s">
        <v>34</v>
      </c>
      <c r="L128" s="14" t="s">
        <v>424</v>
      </c>
      <c r="M128" s="14" t="s">
        <v>32</v>
      </c>
      <c r="N128" s="14" t="s">
        <v>32</v>
      </c>
      <c r="O128" s="14" t="s">
        <v>32</v>
      </c>
      <c r="P128" s="14" t="s">
        <v>34</v>
      </c>
      <c r="Q128" s="14" t="s">
        <v>32</v>
      </c>
      <c r="R128" s="14" t="s">
        <v>34</v>
      </c>
      <c r="S128" s="14" t="s">
        <v>34</v>
      </c>
      <c r="T128" s="14"/>
      <c r="U128" s="14"/>
      <c r="V128" s="14"/>
      <c r="W128" s="14"/>
      <c r="X128" s="14" t="s">
        <v>34</v>
      </c>
      <c r="Y128" s="14" t="s">
        <v>34</v>
      </c>
      <c r="Z128" s="14" t="s">
        <v>34</v>
      </c>
      <c r="AA128" s="14" t="s">
        <v>34</v>
      </c>
      <c r="AB128" s="14" t="s">
        <v>35</v>
      </c>
      <c r="AC128" s="14" t="s">
        <v>36</v>
      </c>
      <c r="AD128" s="13" t="str">
        <f t="shared" si="4"/>
        <v>14 HIGH ROAD RAYLEIGH ESSEX.SS6 7AA</v>
      </c>
      <c r="AE128" s="13" t="str">
        <f>VLOOKUP(B128,People!B:D,2,FALSE)</f>
        <v>Sheril Jane Morris</v>
      </c>
      <c r="AF128" s="13" t="str">
        <f>VLOOKUP(B128,People!B:D,3,FALSE)</f>
        <v>Greene King Brewing &amp; Retailing Limited</v>
      </c>
    </row>
    <row r="129" spans="1:32" ht="15" x14ac:dyDescent="0.25">
      <c r="A129" s="14">
        <v>213</v>
      </c>
      <c r="B129" s="14" t="s">
        <v>768</v>
      </c>
      <c r="C129" s="14" t="s">
        <v>769</v>
      </c>
      <c r="D129" s="14" t="s">
        <v>770</v>
      </c>
      <c r="E129" s="14" t="s">
        <v>92</v>
      </c>
      <c r="F129" s="14" t="s">
        <v>93</v>
      </c>
      <c r="G129" s="14" t="s">
        <v>29</v>
      </c>
      <c r="H129" s="14" t="s">
        <v>771</v>
      </c>
      <c r="I129" s="14" t="s">
        <v>88</v>
      </c>
      <c r="J129" s="14" t="s">
        <v>1224</v>
      </c>
      <c r="K129" s="14" t="s">
        <v>32</v>
      </c>
      <c r="L129" s="14" t="s">
        <v>44</v>
      </c>
      <c r="M129" s="14" t="s">
        <v>32</v>
      </c>
      <c r="N129" s="14" t="s">
        <v>34</v>
      </c>
      <c r="O129" s="14" t="s">
        <v>32</v>
      </c>
      <c r="P129" s="14" t="s">
        <v>32</v>
      </c>
      <c r="Q129" s="14" t="s">
        <v>32</v>
      </c>
      <c r="R129" s="14"/>
      <c r="S129" s="14"/>
      <c r="T129" s="14"/>
      <c r="U129" s="14"/>
      <c r="V129" s="14"/>
      <c r="W129" s="14"/>
      <c r="X129" s="14" t="s">
        <v>32</v>
      </c>
      <c r="Y129" s="14" t="s">
        <v>32</v>
      </c>
      <c r="Z129" s="14" t="s">
        <v>32</v>
      </c>
      <c r="AA129" s="14" t="s">
        <v>32</v>
      </c>
      <c r="AB129" s="14" t="s">
        <v>35</v>
      </c>
      <c r="AC129" s="14" t="s">
        <v>36</v>
      </c>
      <c r="AD129" s="13" t="str">
        <f t="shared" si="4"/>
        <v>130 HIGH STREET GREAT WAKERING SOUTHEND-ON-SEA ESSEX.SS3 0ET</v>
      </c>
      <c r="AE129" s="13" t="str">
        <f>VLOOKUP(B129,People!B:D,2,FALSE)</f>
        <v>Dhiru Patel Patel</v>
      </c>
      <c r="AF129" s="13" t="str">
        <f>VLOOKUP(B129,People!B:D,3,FALSE)</f>
        <v>Dhiru Patel Patel and Pallvika Patel</v>
      </c>
    </row>
    <row r="130" spans="1:32" ht="15" x14ac:dyDescent="0.25">
      <c r="A130" s="14">
        <v>129</v>
      </c>
      <c r="B130" s="14" t="s">
        <v>507</v>
      </c>
      <c r="C130" s="14" t="s">
        <v>508</v>
      </c>
      <c r="D130" s="14" t="s">
        <v>509</v>
      </c>
      <c r="E130" s="14"/>
      <c r="F130" s="14" t="s">
        <v>41</v>
      </c>
      <c r="G130" s="14" t="s">
        <v>29</v>
      </c>
      <c r="H130" s="14" t="s">
        <v>131</v>
      </c>
      <c r="I130" s="14" t="s">
        <v>510</v>
      </c>
      <c r="J130" s="14" t="s">
        <v>1225</v>
      </c>
      <c r="K130" s="14" t="s">
        <v>32</v>
      </c>
      <c r="L130" s="14" t="s">
        <v>511</v>
      </c>
      <c r="M130" s="14" t="s">
        <v>32</v>
      </c>
      <c r="N130" s="14" t="s">
        <v>32</v>
      </c>
      <c r="O130" s="14" t="s">
        <v>34</v>
      </c>
      <c r="P130" s="14" t="s">
        <v>32</v>
      </c>
      <c r="Q130" s="14" t="s">
        <v>32</v>
      </c>
      <c r="R130" s="14" t="s">
        <v>34</v>
      </c>
      <c r="S130" s="14" t="s">
        <v>34</v>
      </c>
      <c r="T130" s="14"/>
      <c r="U130" s="14"/>
      <c r="V130" s="14"/>
      <c r="W130" s="14"/>
      <c r="X130" s="14" t="s">
        <v>34</v>
      </c>
      <c r="Y130" s="14" t="s">
        <v>34</v>
      </c>
      <c r="Z130" s="14" t="s">
        <v>34</v>
      </c>
      <c r="AA130" s="14" t="s">
        <v>34</v>
      </c>
      <c r="AB130" s="14" t="s">
        <v>35</v>
      </c>
      <c r="AC130" s="14" t="s">
        <v>36</v>
      </c>
      <c r="AD130" s="13" t="str">
        <f t="shared" si="4"/>
        <v>19 HIGH STREET RAYLEIGH ESSEX.SS6 7EW</v>
      </c>
      <c r="AE130" s="13" t="str">
        <f>VLOOKUP(B130,People!B:D,2,FALSE)</f>
        <v>Kevin Horne</v>
      </c>
      <c r="AF130" s="13" t="str">
        <f>VLOOKUP(B130,People!B:D,3,FALSE)</f>
        <v>Teland Ltd</v>
      </c>
    </row>
    <row r="131" spans="1:32" ht="15" x14ac:dyDescent="0.25">
      <c r="A131" s="14">
        <v>130</v>
      </c>
      <c r="B131" s="14" t="s">
        <v>512</v>
      </c>
      <c r="C131" s="14" t="s">
        <v>513</v>
      </c>
      <c r="D131" s="14" t="s">
        <v>514</v>
      </c>
      <c r="E131" s="14"/>
      <c r="F131" s="14" t="s">
        <v>41</v>
      </c>
      <c r="G131" s="14" t="s">
        <v>29</v>
      </c>
      <c r="H131" s="14" t="s">
        <v>406</v>
      </c>
      <c r="I131" s="14" t="s">
        <v>31</v>
      </c>
      <c r="J131" s="14" t="s">
        <v>1225</v>
      </c>
      <c r="K131" s="14" t="s">
        <v>34</v>
      </c>
      <c r="L131" s="14" t="s">
        <v>44</v>
      </c>
      <c r="M131" s="14" t="s">
        <v>32</v>
      </c>
      <c r="N131" s="14" t="s">
        <v>32</v>
      </c>
      <c r="O131" s="14" t="s">
        <v>32</v>
      </c>
      <c r="P131" s="14" t="s">
        <v>34</v>
      </c>
      <c r="Q131" s="14" t="s">
        <v>32</v>
      </c>
      <c r="R131" s="14" t="s">
        <v>34</v>
      </c>
      <c r="S131" s="14" t="s">
        <v>34</v>
      </c>
      <c r="T131" s="14"/>
      <c r="U131" s="14"/>
      <c r="V131" s="14"/>
      <c r="W131" s="14"/>
      <c r="X131" s="14"/>
      <c r="Y131" s="14" t="s">
        <v>34</v>
      </c>
      <c r="Z131" s="14"/>
      <c r="AA131" s="14" t="s">
        <v>32</v>
      </c>
      <c r="AB131" s="14" t="s">
        <v>35</v>
      </c>
      <c r="AC131" s="14" t="s">
        <v>36</v>
      </c>
      <c r="AD131" s="13" t="str">
        <f t="shared" si="4"/>
        <v>91 HIGH STREET RAYLEIGH ESSEX.SS6 7EJ</v>
      </c>
      <c r="AE131" s="13" t="str">
        <f>VLOOKUP(B131,People!B:D,2,FALSE)</f>
        <v>Charles Edmunds</v>
      </c>
      <c r="AF131" s="13" t="str">
        <f>VLOOKUP(B131,People!B:D,3,FALSE)</f>
        <v>PizzaExpress Limited</v>
      </c>
    </row>
    <row r="132" spans="1:32" ht="15" x14ac:dyDescent="0.25">
      <c r="A132" s="14">
        <v>131</v>
      </c>
      <c r="B132" s="14" t="s">
        <v>515</v>
      </c>
      <c r="C132" s="14" t="s">
        <v>516</v>
      </c>
      <c r="D132" s="14" t="s">
        <v>517</v>
      </c>
      <c r="E132" s="14"/>
      <c r="F132" s="14" t="s">
        <v>41</v>
      </c>
      <c r="G132" s="14" t="s">
        <v>29</v>
      </c>
      <c r="H132" s="14" t="s">
        <v>42</v>
      </c>
      <c r="I132" s="14" t="s">
        <v>43</v>
      </c>
      <c r="J132" s="14" t="s">
        <v>1224</v>
      </c>
      <c r="K132" s="14" t="s">
        <v>32</v>
      </c>
      <c r="L132" s="14" t="s">
        <v>44</v>
      </c>
      <c r="M132" s="14" t="s">
        <v>32</v>
      </c>
      <c r="N132" s="14" t="s">
        <v>32</v>
      </c>
      <c r="O132" s="14" t="s">
        <v>32</v>
      </c>
      <c r="P132" s="14" t="s">
        <v>32</v>
      </c>
      <c r="Q132" s="14" t="s">
        <v>34</v>
      </c>
      <c r="R132" s="14" t="s">
        <v>34</v>
      </c>
      <c r="S132" s="14" t="s">
        <v>32</v>
      </c>
      <c r="T132" s="14"/>
      <c r="U132" s="14"/>
      <c r="V132" s="14"/>
      <c r="W132" s="14"/>
      <c r="X132" s="14"/>
      <c r="Y132" s="14"/>
      <c r="Z132" s="14"/>
      <c r="AA132" s="14" t="s">
        <v>32</v>
      </c>
      <c r="AB132" s="14" t="s">
        <v>35</v>
      </c>
      <c r="AC132" s="14" t="s">
        <v>36</v>
      </c>
      <c r="AD132" s="13" t="str">
        <f t="shared" si="4"/>
        <v>47 EASTWOOD ROAD RAYLEIGH ESSEX.SS6 7JE</v>
      </c>
      <c r="AE132" s="13" t="str">
        <f>VLOOKUP(B132,People!B:D,2,FALSE)</f>
        <v>Not applicable</v>
      </c>
      <c r="AF132" s="13" t="str">
        <f>VLOOKUP(B132,People!B:D,3,FALSE)</f>
        <v>Zeeshan Uzzaman Safvi</v>
      </c>
    </row>
    <row r="133" spans="1:32" ht="15" x14ac:dyDescent="0.25">
      <c r="A133" s="14">
        <v>132</v>
      </c>
      <c r="B133" s="14" t="s">
        <v>518</v>
      </c>
      <c r="C133" s="14" t="s">
        <v>519</v>
      </c>
      <c r="D133" s="14" t="s">
        <v>520</v>
      </c>
      <c r="E133" s="14" t="s">
        <v>521</v>
      </c>
      <c r="F133" s="14" t="s">
        <v>28</v>
      </c>
      <c r="G133" s="14" t="s">
        <v>29</v>
      </c>
      <c r="H133" s="14" t="s">
        <v>522</v>
      </c>
      <c r="I133" s="14" t="s">
        <v>50</v>
      </c>
      <c r="J133" s="14" t="s">
        <v>1225</v>
      </c>
      <c r="K133" s="14" t="s">
        <v>34</v>
      </c>
      <c r="L133" s="14" t="s">
        <v>187</v>
      </c>
      <c r="M133" s="14" t="s">
        <v>32</v>
      </c>
      <c r="N133" s="14" t="s">
        <v>32</v>
      </c>
      <c r="O133" s="14" t="s">
        <v>32</v>
      </c>
      <c r="P133" s="14" t="s">
        <v>34</v>
      </c>
      <c r="Q133" s="14" t="s">
        <v>32</v>
      </c>
      <c r="R133" s="14" t="s">
        <v>34</v>
      </c>
      <c r="S133" s="14" t="s">
        <v>34</v>
      </c>
      <c r="T133" s="14"/>
      <c r="U133" s="14"/>
      <c r="V133" s="14"/>
      <c r="W133" s="14"/>
      <c r="X133" s="14"/>
      <c r="Y133" s="14" t="s">
        <v>34</v>
      </c>
      <c r="Z133" s="14"/>
      <c r="AA133" s="14" t="s">
        <v>32</v>
      </c>
      <c r="AB133" s="14" t="s">
        <v>35</v>
      </c>
      <c r="AC133" s="14" t="s">
        <v>36</v>
      </c>
      <c r="AD133" s="13" t="str">
        <f t="shared" si="4"/>
        <v>EAST END PAGLESHAM ROCHFORD ESSEX.SS4 2EQ</v>
      </c>
      <c r="AE133" s="13" t="str">
        <f>VLOOKUP(B133,People!B:D,2,FALSE)</f>
        <v>Lois Amanda Parker</v>
      </c>
      <c r="AF133" s="13" t="str">
        <f>VLOOKUP(B133,People!B:D,3,FALSE)</f>
        <v>Mark Kenneth Oliver</v>
      </c>
    </row>
    <row r="134" spans="1:32" ht="15" x14ac:dyDescent="0.25">
      <c r="A134" s="14">
        <v>133</v>
      </c>
      <c r="B134" s="14" t="s">
        <v>523</v>
      </c>
      <c r="C134" s="14" t="s">
        <v>524</v>
      </c>
      <c r="D134" s="14" t="s">
        <v>437</v>
      </c>
      <c r="E134" s="14"/>
      <c r="F134" s="14" t="s">
        <v>41</v>
      </c>
      <c r="G134" s="14" t="s">
        <v>29</v>
      </c>
      <c r="H134" s="14" t="s">
        <v>525</v>
      </c>
      <c r="I134" s="14" t="s">
        <v>82</v>
      </c>
      <c r="J134" s="14"/>
      <c r="K134" s="14" t="s">
        <v>32</v>
      </c>
      <c r="L134" s="14" t="s">
        <v>281</v>
      </c>
      <c r="M134" s="14" t="s">
        <v>32</v>
      </c>
      <c r="N134" s="14" t="s">
        <v>32</v>
      </c>
      <c r="O134" s="14" t="s">
        <v>32</v>
      </c>
      <c r="P134" s="14" t="s">
        <v>32</v>
      </c>
      <c r="Q134" s="14" t="s">
        <v>34</v>
      </c>
      <c r="R134" s="14"/>
      <c r="S134" s="14"/>
      <c r="T134" s="14"/>
      <c r="U134" s="14"/>
      <c r="V134" s="14"/>
      <c r="W134" s="14"/>
      <c r="X134" s="14" t="s">
        <v>34</v>
      </c>
      <c r="Y134" s="14" t="s">
        <v>34</v>
      </c>
      <c r="Z134" s="14" t="s">
        <v>34</v>
      </c>
      <c r="AA134" s="14" t="s">
        <v>34</v>
      </c>
      <c r="AB134" s="14" t="s">
        <v>35</v>
      </c>
      <c r="AC134" s="14" t="s">
        <v>36</v>
      </c>
      <c r="AD134" s="13" t="str">
        <f t="shared" si="4"/>
        <v>LONDON ROAD RAYLEIGH ESSEX.SS6 9DT</v>
      </c>
      <c r="AE134" s="13" t="e">
        <f>VLOOKUP(B134,People!B:D,2,FALSE)</f>
        <v>#N/A</v>
      </c>
      <c r="AF134" s="13" t="e">
        <f>VLOOKUP(B134,People!B:D,3,FALSE)</f>
        <v>#N/A</v>
      </c>
    </row>
    <row r="135" spans="1:32" ht="15" x14ac:dyDescent="0.25">
      <c r="A135" s="14">
        <v>541</v>
      </c>
      <c r="B135" s="14" t="s">
        <v>1144</v>
      </c>
      <c r="C135" s="14" t="s">
        <v>1143</v>
      </c>
      <c r="D135" s="14" t="s">
        <v>1239</v>
      </c>
      <c r="E135" s="14" t="s">
        <v>199</v>
      </c>
      <c r="F135" s="14"/>
      <c r="G135" s="14" t="s">
        <v>58</v>
      </c>
      <c r="H135" s="14" t="s">
        <v>1240</v>
      </c>
      <c r="I135" s="14" t="s">
        <v>1035</v>
      </c>
      <c r="J135" s="14" t="s">
        <v>1224</v>
      </c>
      <c r="K135" s="14" t="s">
        <v>32</v>
      </c>
      <c r="L135" s="14"/>
      <c r="M135" s="14" t="s">
        <v>32</v>
      </c>
      <c r="N135" s="14" t="s">
        <v>32</v>
      </c>
      <c r="O135" s="14" t="s">
        <v>34</v>
      </c>
      <c r="P135" s="14" t="s">
        <v>32</v>
      </c>
      <c r="Q135" s="14" t="s">
        <v>32</v>
      </c>
      <c r="R135" s="14" t="s">
        <v>34</v>
      </c>
      <c r="S135" s="14" t="s">
        <v>34</v>
      </c>
      <c r="T135" s="14" t="s">
        <v>32</v>
      </c>
      <c r="U135" s="14" t="s">
        <v>32</v>
      </c>
      <c r="V135" s="14" t="s">
        <v>32</v>
      </c>
      <c r="W135" s="14" t="s">
        <v>32</v>
      </c>
      <c r="X135" s="14" t="s">
        <v>34</v>
      </c>
      <c r="Y135" s="14" t="s">
        <v>34</v>
      </c>
      <c r="Z135" s="14" t="s">
        <v>32</v>
      </c>
      <c r="AA135" s="14" t="s">
        <v>32</v>
      </c>
      <c r="AB135" s="14" t="s">
        <v>35</v>
      </c>
      <c r="AC135" s="14" t="s">
        <v>36</v>
      </c>
      <c r="AD135" s="13" t="str">
        <f t="shared" si="4"/>
        <v>A1245 Rayleigh Essex.SS6 7FQ</v>
      </c>
      <c r="AE135" s="13" t="str">
        <f>VLOOKUP(B135,People!B:D,2,FALSE)</f>
        <v>Thabani Tshuma</v>
      </c>
      <c r="AF135" s="13" t="str">
        <f>VLOOKUP(B135,People!B:D,3,FALSE)</f>
        <v>Jeffrey Daniel</v>
      </c>
    </row>
    <row r="136" spans="1:32" ht="15" x14ac:dyDescent="0.25">
      <c r="A136" s="14">
        <v>236</v>
      </c>
      <c r="B136" s="14" t="s">
        <v>527</v>
      </c>
      <c r="C136" s="14" t="s">
        <v>528</v>
      </c>
      <c r="D136" s="14" t="s">
        <v>529</v>
      </c>
      <c r="E136" s="14" t="s">
        <v>530</v>
      </c>
      <c r="F136" s="14" t="s">
        <v>37</v>
      </c>
      <c r="G136" s="14" t="s">
        <v>58</v>
      </c>
      <c r="H136" s="14" t="s">
        <v>186</v>
      </c>
      <c r="I136" s="14" t="s">
        <v>330</v>
      </c>
      <c r="J136" s="14" t="s">
        <v>1229</v>
      </c>
      <c r="K136" s="14" t="s">
        <v>32</v>
      </c>
      <c r="L136" s="14">
        <v>0</v>
      </c>
      <c r="M136" s="14" t="s">
        <v>32</v>
      </c>
      <c r="N136" s="14" t="s">
        <v>32</v>
      </c>
      <c r="O136" s="14" t="s">
        <v>32</v>
      </c>
      <c r="P136" s="14" t="s">
        <v>34</v>
      </c>
      <c r="Q136" s="14" t="s">
        <v>32</v>
      </c>
      <c r="R136" s="14">
        <v>0</v>
      </c>
      <c r="S136" s="14" t="s">
        <v>34</v>
      </c>
      <c r="T136" s="14">
        <v>0</v>
      </c>
      <c r="U136" s="14">
        <v>0</v>
      </c>
      <c r="V136" s="14" t="s">
        <v>32</v>
      </c>
      <c r="W136" s="14">
        <v>0</v>
      </c>
      <c r="X136" s="14" t="s">
        <v>34</v>
      </c>
      <c r="Y136" s="14" t="s">
        <v>34</v>
      </c>
      <c r="Z136" s="14" t="s">
        <v>34</v>
      </c>
      <c r="AA136" s="14" t="s">
        <v>34</v>
      </c>
      <c r="AB136" s="14" t="s">
        <v>35</v>
      </c>
      <c r="AC136" s="14" t="s">
        <v>332</v>
      </c>
      <c r="AD136" s="13" t="str">
        <f t="shared" si="4"/>
        <v>Broomhills Meadow Stambridge Road Rochford Essex.SS4 2AF</v>
      </c>
      <c r="AE136" s="13" t="str">
        <f>VLOOKUP(B136,People!B:D,2,FALSE)</f>
        <v>NONE AS CLUB CERTIFICATE</v>
      </c>
      <c r="AF136" s="13" t="str">
        <f>VLOOKUP(B136,People!B:D,3,FALSE)</f>
        <v>Shakira Rajkumar</v>
      </c>
    </row>
    <row r="137" spans="1:32" ht="15" x14ac:dyDescent="0.25">
      <c r="A137" s="14">
        <v>136</v>
      </c>
      <c r="B137" s="14" t="s">
        <v>531</v>
      </c>
      <c r="C137" s="14" t="s">
        <v>532</v>
      </c>
      <c r="D137" s="14" t="s">
        <v>533</v>
      </c>
      <c r="E137" s="14"/>
      <c r="F137" s="14" t="s">
        <v>41</v>
      </c>
      <c r="G137" s="14" t="s">
        <v>29</v>
      </c>
      <c r="H137" s="14" t="s">
        <v>131</v>
      </c>
      <c r="I137" s="14" t="s">
        <v>31</v>
      </c>
      <c r="J137" s="14" t="s">
        <v>1225</v>
      </c>
      <c r="K137" s="14" t="s">
        <v>32</v>
      </c>
      <c r="L137" s="14" t="s">
        <v>44</v>
      </c>
      <c r="M137" s="14" t="s">
        <v>32</v>
      </c>
      <c r="N137" s="14" t="s">
        <v>32</v>
      </c>
      <c r="O137" s="14" t="s">
        <v>32</v>
      </c>
      <c r="P137" s="14" t="s">
        <v>34</v>
      </c>
      <c r="Q137" s="14" t="s">
        <v>32</v>
      </c>
      <c r="R137" s="14" t="s">
        <v>34</v>
      </c>
      <c r="S137" s="14" t="s">
        <v>32</v>
      </c>
      <c r="T137" s="14" t="s">
        <v>32</v>
      </c>
      <c r="U137" s="14" t="s">
        <v>32</v>
      </c>
      <c r="V137" s="14" t="s">
        <v>32</v>
      </c>
      <c r="W137" s="14" t="s">
        <v>32</v>
      </c>
      <c r="X137" s="14" t="s">
        <v>32</v>
      </c>
      <c r="Y137" s="14" t="s">
        <v>32</v>
      </c>
      <c r="Z137" s="14" t="s">
        <v>32</v>
      </c>
      <c r="AA137" s="14" t="s">
        <v>32</v>
      </c>
      <c r="AB137" s="14" t="s">
        <v>35</v>
      </c>
      <c r="AC137" s="14" t="s">
        <v>36</v>
      </c>
      <c r="AD137" s="13" t="str">
        <f t="shared" si="4"/>
        <v>39-41 HIGH STREET RAYLEIGH ESSEX.SS6 7EW</v>
      </c>
      <c r="AE137" s="13" t="str">
        <f>VLOOKUP(B137,People!B:D,2,FALSE)</f>
        <v>Belinda Gardner</v>
      </c>
      <c r="AF137" s="13" t="str">
        <f>VLOOKUP(B137,People!B:D,3,FALSE)</f>
        <v>Prezzo Trading Ltd</v>
      </c>
    </row>
    <row r="138" spans="1:32" ht="15" x14ac:dyDescent="0.25">
      <c r="A138" s="14">
        <v>521</v>
      </c>
      <c r="B138" s="14" t="s">
        <v>1034</v>
      </c>
      <c r="C138" s="14" t="s">
        <v>1033</v>
      </c>
      <c r="D138" s="14" t="s">
        <v>530</v>
      </c>
      <c r="E138" s="14" t="s">
        <v>37</v>
      </c>
      <c r="F138" s="14" t="s">
        <v>37</v>
      </c>
      <c r="G138" s="14" t="s">
        <v>58</v>
      </c>
      <c r="H138" s="14" t="s">
        <v>727</v>
      </c>
      <c r="I138" s="14" t="s">
        <v>1035</v>
      </c>
      <c r="J138" s="14" t="s">
        <v>1224</v>
      </c>
      <c r="K138" s="14" t="s">
        <v>32</v>
      </c>
      <c r="L138" s="14"/>
      <c r="M138" s="14" t="s">
        <v>32</v>
      </c>
      <c r="N138" s="14" t="s">
        <v>32</v>
      </c>
      <c r="O138" s="14" t="s">
        <v>32</v>
      </c>
      <c r="P138" s="14" t="s">
        <v>34</v>
      </c>
      <c r="Q138" s="14" t="s">
        <v>32</v>
      </c>
      <c r="R138" s="14" t="s">
        <v>34</v>
      </c>
      <c r="S138" s="14" t="s">
        <v>34</v>
      </c>
      <c r="T138" s="14" t="s">
        <v>32</v>
      </c>
      <c r="U138" s="14" t="s">
        <v>32</v>
      </c>
      <c r="V138" s="14" t="s">
        <v>32</v>
      </c>
      <c r="W138" s="14" t="s">
        <v>32</v>
      </c>
      <c r="X138" s="14" t="s">
        <v>32</v>
      </c>
      <c r="Y138" s="14" t="s">
        <v>34</v>
      </c>
      <c r="Z138" s="14" t="s">
        <v>32</v>
      </c>
      <c r="AA138" s="14" t="s">
        <v>32</v>
      </c>
      <c r="AB138" s="14" t="s">
        <v>35</v>
      </c>
      <c r="AC138" s="14" t="s">
        <v>36</v>
      </c>
      <c r="AD138" s="13" t="str">
        <f t="shared" si="4"/>
        <v>Stambridge Road Rochford Rochford Essex.SS4 2AR</v>
      </c>
      <c r="AE138" s="13" t="str">
        <f>VLOOKUP(B138,People!B:D,2,FALSE)</f>
        <v>Andrew Conroy</v>
      </c>
      <c r="AF138" s="13" t="str">
        <f>VLOOKUP(B138,People!B:D,3,FALSE)</f>
        <v>Andrew Conroy and Amanda Conroy</v>
      </c>
    </row>
    <row r="139" spans="1:32" ht="15" x14ac:dyDescent="0.25">
      <c r="A139" s="14">
        <v>138</v>
      </c>
      <c r="B139" s="14" t="s">
        <v>534</v>
      </c>
      <c r="C139" s="14" t="s">
        <v>535</v>
      </c>
      <c r="D139" s="14" t="s">
        <v>536</v>
      </c>
      <c r="E139" s="14" t="s">
        <v>537</v>
      </c>
      <c r="F139" s="14" t="s">
        <v>41</v>
      </c>
      <c r="G139" s="14" t="s">
        <v>29</v>
      </c>
      <c r="H139" s="14" t="s">
        <v>538</v>
      </c>
      <c r="I139" s="14" t="s">
        <v>259</v>
      </c>
      <c r="J139" s="14" t="s">
        <v>1229</v>
      </c>
      <c r="K139" s="14" t="s">
        <v>32</v>
      </c>
      <c r="L139" s="14" t="s">
        <v>44</v>
      </c>
      <c r="M139" s="14" t="s">
        <v>32</v>
      </c>
      <c r="N139" s="14" t="s">
        <v>32</v>
      </c>
      <c r="O139" s="14" t="s">
        <v>34</v>
      </c>
      <c r="P139" s="14" t="s">
        <v>32</v>
      </c>
      <c r="Q139" s="14" t="s">
        <v>32</v>
      </c>
      <c r="R139" s="14"/>
      <c r="S139" s="14"/>
      <c r="T139" s="14"/>
      <c r="U139" s="14"/>
      <c r="V139" s="14"/>
      <c r="W139" s="14"/>
      <c r="X139" s="14"/>
      <c r="Y139" s="14"/>
      <c r="Z139" s="14"/>
      <c r="AA139" s="14" t="s">
        <v>32</v>
      </c>
      <c r="AB139" s="14" t="s">
        <v>35</v>
      </c>
      <c r="AC139" s="14" t="s">
        <v>36</v>
      </c>
      <c r="AD139" s="13" t="str">
        <f t="shared" si="4"/>
        <v>KING GEORGES PLAYING FIELD BULL LANE RAYLEIGH ESSEX.SS6 8JG</v>
      </c>
      <c r="AE139" s="13" t="str">
        <f>VLOOKUP(B139,People!B:D,2,FALSE)</f>
        <v>N/A</v>
      </c>
      <c r="AF139" s="13" t="str">
        <f>VLOOKUP(B139,People!B:D,3,FALSE)</f>
        <v>Rayleigh Bowls Club</v>
      </c>
    </row>
    <row r="140" spans="1:32" ht="15" x14ac:dyDescent="0.25">
      <c r="A140" s="14">
        <v>139</v>
      </c>
      <c r="B140" s="14" t="s">
        <v>539</v>
      </c>
      <c r="C140" s="14" t="s">
        <v>540</v>
      </c>
      <c r="D140" s="14" t="s">
        <v>541</v>
      </c>
      <c r="E140" s="14"/>
      <c r="F140" s="14" t="s">
        <v>41</v>
      </c>
      <c r="G140" s="14" t="s">
        <v>29</v>
      </c>
      <c r="H140" s="14" t="s">
        <v>542</v>
      </c>
      <c r="I140" s="14" t="s">
        <v>330</v>
      </c>
      <c r="J140" s="14" t="s">
        <v>1224</v>
      </c>
      <c r="K140" s="14" t="s">
        <v>34</v>
      </c>
      <c r="L140" s="14" t="s">
        <v>543</v>
      </c>
      <c r="M140" s="14" t="s">
        <v>32</v>
      </c>
      <c r="N140" s="14" t="s">
        <v>32</v>
      </c>
      <c r="O140" s="14" t="s">
        <v>32</v>
      </c>
      <c r="P140" s="14" t="s">
        <v>34</v>
      </c>
      <c r="Q140" s="14" t="s">
        <v>32</v>
      </c>
      <c r="R140" s="14"/>
      <c r="S140" s="14" t="s">
        <v>34</v>
      </c>
      <c r="T140" s="14"/>
      <c r="U140" s="14" t="s">
        <v>34</v>
      </c>
      <c r="V140" s="14" t="s">
        <v>34</v>
      </c>
      <c r="W140" s="14"/>
      <c r="X140" s="14" t="s">
        <v>34</v>
      </c>
      <c r="Y140" s="14" t="s">
        <v>34</v>
      </c>
      <c r="Z140" s="14" t="s">
        <v>34</v>
      </c>
      <c r="AA140" s="14" t="s">
        <v>34</v>
      </c>
      <c r="AB140" s="14" t="s">
        <v>35</v>
      </c>
      <c r="AC140" s="14" t="s">
        <v>332</v>
      </c>
      <c r="AD140" s="13" t="str">
        <f t="shared" si="4"/>
        <v>7 LONDON HILL RAYLEIGH ESSEX.SS6 7HW</v>
      </c>
      <c r="AE140" s="13" t="e">
        <f>VLOOKUP(B140,People!B:D,2,FALSE)</f>
        <v>#N/A</v>
      </c>
      <c r="AF140" s="13" t="e">
        <f>VLOOKUP(B140,People!B:D,3,FALSE)</f>
        <v>#N/A</v>
      </c>
    </row>
    <row r="141" spans="1:32" ht="15" x14ac:dyDescent="0.25">
      <c r="A141" s="14">
        <v>140</v>
      </c>
      <c r="B141" s="14" t="s">
        <v>544</v>
      </c>
      <c r="C141" s="14" t="s">
        <v>545</v>
      </c>
      <c r="D141" s="14" t="s">
        <v>75</v>
      </c>
      <c r="E141" s="14"/>
      <c r="F141" s="14" t="s">
        <v>41</v>
      </c>
      <c r="G141" s="14" t="s">
        <v>29</v>
      </c>
      <c r="H141" s="14" t="s">
        <v>76</v>
      </c>
      <c r="I141" s="14" t="s">
        <v>330</v>
      </c>
      <c r="J141" s="14" t="s">
        <v>1229</v>
      </c>
      <c r="K141" s="14" t="s">
        <v>32</v>
      </c>
      <c r="L141" s="14" t="s">
        <v>546</v>
      </c>
      <c r="M141" s="14" t="s">
        <v>32</v>
      </c>
      <c r="N141" s="14" t="s">
        <v>32</v>
      </c>
      <c r="O141" s="14" t="s">
        <v>34</v>
      </c>
      <c r="P141" s="14" t="s">
        <v>32</v>
      </c>
      <c r="Q141" s="14" t="s">
        <v>32</v>
      </c>
      <c r="R141" s="14"/>
      <c r="S141" s="14" t="s">
        <v>34</v>
      </c>
      <c r="T141" s="14"/>
      <c r="U141" s="14"/>
      <c r="V141" s="14"/>
      <c r="W141" s="14"/>
      <c r="X141" s="14" t="s">
        <v>34</v>
      </c>
      <c r="Y141" s="14" t="s">
        <v>34</v>
      </c>
      <c r="Z141" s="14"/>
      <c r="AA141" s="14" t="s">
        <v>32</v>
      </c>
      <c r="AB141" s="14" t="s">
        <v>35</v>
      </c>
      <c r="AC141" s="14" t="s">
        <v>332</v>
      </c>
      <c r="AD141" s="13" t="str">
        <f t="shared" si="4"/>
        <v>RAWRETH LANE RAYLEIGH ESSEX.SS6 9RN</v>
      </c>
      <c r="AE141" s="13" t="e">
        <f>VLOOKUP(B141,People!B:D,2,FALSE)</f>
        <v>#N/A</v>
      </c>
      <c r="AF141" s="13" t="e">
        <f>VLOOKUP(B141,People!B:D,3,FALSE)</f>
        <v>#N/A</v>
      </c>
    </row>
    <row r="142" spans="1:32" ht="15" x14ac:dyDescent="0.25">
      <c r="A142" s="14">
        <v>141</v>
      </c>
      <c r="B142" s="14" t="s">
        <v>547</v>
      </c>
      <c r="C142" s="14" t="s">
        <v>548</v>
      </c>
      <c r="D142" s="14" t="s">
        <v>549</v>
      </c>
      <c r="E142" s="14"/>
      <c r="F142" s="14" t="s">
        <v>41</v>
      </c>
      <c r="G142" s="14" t="s">
        <v>29</v>
      </c>
      <c r="H142" s="14" t="s">
        <v>97</v>
      </c>
      <c r="I142" s="14" t="s">
        <v>88</v>
      </c>
      <c r="J142" s="14" t="s">
        <v>1225</v>
      </c>
      <c r="K142" s="14" t="s">
        <v>32</v>
      </c>
      <c r="L142" s="14" t="s">
        <v>281</v>
      </c>
      <c r="M142" s="14" t="s">
        <v>32</v>
      </c>
      <c r="N142" s="14" t="s">
        <v>34</v>
      </c>
      <c r="O142" s="14" t="s">
        <v>32</v>
      </c>
      <c r="P142" s="14" t="s">
        <v>32</v>
      </c>
      <c r="Q142" s="14" t="s">
        <v>32</v>
      </c>
      <c r="R142" s="14"/>
      <c r="S142" s="14"/>
      <c r="T142" s="14"/>
      <c r="U142" s="14"/>
      <c r="V142" s="14"/>
      <c r="W142" s="14"/>
      <c r="X142" s="14"/>
      <c r="Y142" s="14"/>
      <c r="Z142" s="14"/>
      <c r="AA142" s="14" t="s">
        <v>32</v>
      </c>
      <c r="AB142" s="14" t="s">
        <v>35</v>
      </c>
      <c r="AC142" s="14" t="s">
        <v>36</v>
      </c>
      <c r="AD142" s="13" t="str">
        <f t="shared" si="4"/>
        <v>24 HIGH STREET RAYLEIGH ESSEX.SS6 7EF</v>
      </c>
      <c r="AE142" s="13" t="str">
        <f>VLOOKUP(B142,People!B:D,2,FALSE)</f>
        <v>Yilmaz Altun</v>
      </c>
      <c r="AF142" s="13" t="str">
        <f>VLOOKUP(B142,People!B:D,3,FALSE)</f>
        <v>Altun Belgin</v>
      </c>
    </row>
    <row r="143" spans="1:32" ht="15" x14ac:dyDescent="0.25">
      <c r="A143" s="14">
        <v>505</v>
      </c>
      <c r="B143" s="14" t="s">
        <v>550</v>
      </c>
      <c r="C143" s="14" t="s">
        <v>551</v>
      </c>
      <c r="D143" s="14" t="s">
        <v>552</v>
      </c>
      <c r="E143" s="14" t="s">
        <v>28</v>
      </c>
      <c r="F143" s="14"/>
      <c r="G143" s="14" t="s">
        <v>29</v>
      </c>
      <c r="H143" s="14" t="s">
        <v>553</v>
      </c>
      <c r="I143" s="14" t="s">
        <v>31</v>
      </c>
      <c r="J143" s="14" t="s">
        <v>1224</v>
      </c>
      <c r="K143" s="14" t="s">
        <v>32</v>
      </c>
      <c r="L143" s="14"/>
      <c r="M143" s="14" t="s">
        <v>32</v>
      </c>
      <c r="N143" s="14" t="s">
        <v>32</v>
      </c>
      <c r="O143" s="14" t="s">
        <v>34</v>
      </c>
      <c r="P143" s="14" t="s">
        <v>32</v>
      </c>
      <c r="Q143" s="14" t="s">
        <v>32</v>
      </c>
      <c r="R143" s="14" t="s">
        <v>32</v>
      </c>
      <c r="S143" s="14" t="s">
        <v>32</v>
      </c>
      <c r="T143" s="14" t="s">
        <v>32</v>
      </c>
      <c r="U143" s="14" t="s">
        <v>32</v>
      </c>
      <c r="V143" s="14" t="s">
        <v>32</v>
      </c>
      <c r="W143" s="14" t="s">
        <v>32</v>
      </c>
      <c r="X143" s="14" t="s">
        <v>32</v>
      </c>
      <c r="Y143" s="14" t="s">
        <v>32</v>
      </c>
      <c r="Z143" s="14" t="s">
        <v>32</v>
      </c>
      <c r="AA143" s="14" t="s">
        <v>32</v>
      </c>
      <c r="AB143" s="14" t="s">
        <v>1038</v>
      </c>
      <c r="AC143" s="14" t="s">
        <v>36</v>
      </c>
      <c r="AD143" s="13" t="str">
        <f t="shared" si="4"/>
        <v>206 ASHINGDON ROAD ROCHFORD ESSEX.SS4 1TB</v>
      </c>
      <c r="AE143" s="13" t="str">
        <f>VLOOKUP(B143,People!B:D,2,FALSE)</f>
        <v>Paul Alston</v>
      </c>
      <c r="AF143" s="13" t="str">
        <f>VLOOKUP(B143,People!B:D,3,FALSE)</f>
        <v>Café 2016 Ltd</v>
      </c>
    </row>
    <row r="144" spans="1:32" ht="15" x14ac:dyDescent="0.25">
      <c r="A144" s="14">
        <v>143</v>
      </c>
      <c r="B144" s="14" t="s">
        <v>554</v>
      </c>
      <c r="C144" s="14" t="s">
        <v>555</v>
      </c>
      <c r="D144" s="14" t="s">
        <v>506</v>
      </c>
      <c r="E144" s="14"/>
      <c r="F144" s="14" t="s">
        <v>41</v>
      </c>
      <c r="G144" s="14" t="s">
        <v>29</v>
      </c>
      <c r="H144" s="14" t="s">
        <v>556</v>
      </c>
      <c r="I144" s="14" t="s">
        <v>189</v>
      </c>
      <c r="J144" s="14" t="s">
        <v>1227</v>
      </c>
      <c r="K144" s="14" t="s">
        <v>34</v>
      </c>
      <c r="L144" s="14" t="s">
        <v>143</v>
      </c>
      <c r="M144" s="14" t="s">
        <v>32</v>
      </c>
      <c r="N144" s="14" t="s">
        <v>32</v>
      </c>
      <c r="O144" s="14" t="s">
        <v>32</v>
      </c>
      <c r="P144" s="14" t="s">
        <v>34</v>
      </c>
      <c r="Q144" s="14" t="s">
        <v>32</v>
      </c>
      <c r="R144" s="14" t="s">
        <v>34</v>
      </c>
      <c r="S144" s="14" t="s">
        <v>34</v>
      </c>
      <c r="T144" s="14" t="s">
        <v>34</v>
      </c>
      <c r="U144" s="14" t="s">
        <v>34</v>
      </c>
      <c r="V144" s="14" t="s">
        <v>34</v>
      </c>
      <c r="W144" s="14" t="s">
        <v>34</v>
      </c>
      <c r="X144" s="14" t="s">
        <v>34</v>
      </c>
      <c r="Y144" s="14" t="s">
        <v>34</v>
      </c>
      <c r="Z144" s="14" t="s">
        <v>34</v>
      </c>
      <c r="AA144" s="14" t="s">
        <v>34</v>
      </c>
      <c r="AB144" s="14" t="s">
        <v>35</v>
      </c>
      <c r="AC144" s="14" t="s">
        <v>36</v>
      </c>
      <c r="AD144" s="13" t="str">
        <f t="shared" si="4"/>
        <v>HULLBRIDGE ROAD RAYLEIGH ESSEX.SS6 9QS</v>
      </c>
      <c r="AE144" s="13" t="str">
        <f>VLOOKUP(B144,People!B:D,2,FALSE)</f>
        <v>Sean Munro</v>
      </c>
      <c r="AF144" s="13" t="str">
        <f>VLOOKUP(B144,People!B:D,3,FALSE)</f>
        <v>Jack Ransome</v>
      </c>
    </row>
    <row r="145" spans="1:32" ht="15" x14ac:dyDescent="0.25">
      <c r="A145" s="14">
        <v>510</v>
      </c>
      <c r="B145" s="14" t="s">
        <v>785</v>
      </c>
      <c r="C145" s="14" t="s">
        <v>786</v>
      </c>
      <c r="D145" s="14" t="s">
        <v>787</v>
      </c>
      <c r="E145" s="14" t="s">
        <v>199</v>
      </c>
      <c r="F145" s="14"/>
      <c r="G145" s="14" t="s">
        <v>58</v>
      </c>
      <c r="H145" s="14" t="s">
        <v>788</v>
      </c>
      <c r="I145" s="14" t="s">
        <v>293</v>
      </c>
      <c r="J145" s="14" t="s">
        <v>1229</v>
      </c>
      <c r="K145" s="14" t="s">
        <v>32</v>
      </c>
      <c r="L145" s="14"/>
      <c r="M145" s="14" t="s">
        <v>32</v>
      </c>
      <c r="N145" s="14" t="s">
        <v>34</v>
      </c>
      <c r="O145" s="14" t="s">
        <v>32</v>
      </c>
      <c r="P145" s="14" t="s">
        <v>32</v>
      </c>
      <c r="Q145" s="14" t="s">
        <v>32</v>
      </c>
      <c r="R145" s="14" t="s">
        <v>32</v>
      </c>
      <c r="S145" s="14" t="s">
        <v>32</v>
      </c>
      <c r="T145" s="14" t="s">
        <v>32</v>
      </c>
      <c r="U145" s="14" t="s">
        <v>32</v>
      </c>
      <c r="V145" s="14" t="s">
        <v>32</v>
      </c>
      <c r="W145" s="14" t="s">
        <v>32</v>
      </c>
      <c r="X145" s="14" t="s">
        <v>32</v>
      </c>
      <c r="Y145" s="14" t="s">
        <v>32</v>
      </c>
      <c r="Z145" s="14" t="s">
        <v>32</v>
      </c>
      <c r="AA145" s="14" t="s">
        <v>32</v>
      </c>
      <c r="AB145" s="14" t="s">
        <v>35</v>
      </c>
      <c r="AC145" s="14" t="s">
        <v>36</v>
      </c>
      <c r="AD145" s="13" t="str">
        <f t="shared" si="4"/>
        <v>77 Grove Road Rayleigh Essex.SS6 8RA</v>
      </c>
      <c r="AE145" s="13" t="str">
        <f>VLOOKUP(B145,People!B:D,2,FALSE)</f>
        <v>Prashantkumar Patel</v>
      </c>
      <c r="AF145" s="13" t="str">
        <f>VLOOKUP(B145,People!B:D,3,FALSE)</f>
        <v>Prashantkumar Patel</v>
      </c>
    </row>
    <row r="146" spans="1:32" ht="15" x14ac:dyDescent="0.25">
      <c r="A146" s="14">
        <v>145</v>
      </c>
      <c r="B146" s="14" t="s">
        <v>557</v>
      </c>
      <c r="C146" s="14" t="s">
        <v>558</v>
      </c>
      <c r="D146" s="14" t="s">
        <v>559</v>
      </c>
      <c r="E146" s="14"/>
      <c r="F146" s="14" t="s">
        <v>41</v>
      </c>
      <c r="G146" s="14" t="s">
        <v>29</v>
      </c>
      <c r="H146" s="14" t="s">
        <v>97</v>
      </c>
      <c r="I146" s="14" t="s">
        <v>276</v>
      </c>
      <c r="J146" s="14" t="s">
        <v>1224</v>
      </c>
      <c r="K146" s="14" t="s">
        <v>32</v>
      </c>
      <c r="L146" s="14" t="s">
        <v>44</v>
      </c>
      <c r="M146" s="14" t="s">
        <v>32</v>
      </c>
      <c r="N146" s="14" t="s">
        <v>32</v>
      </c>
      <c r="O146" s="14" t="s">
        <v>32</v>
      </c>
      <c r="P146" s="14" t="s">
        <v>32</v>
      </c>
      <c r="Q146" s="14" t="s">
        <v>34</v>
      </c>
      <c r="R146" s="14" t="s">
        <v>34</v>
      </c>
      <c r="S146" s="14" t="s">
        <v>32</v>
      </c>
      <c r="T146" s="14" t="s">
        <v>32</v>
      </c>
      <c r="U146" s="14" t="s">
        <v>32</v>
      </c>
      <c r="V146" s="14" t="s">
        <v>32</v>
      </c>
      <c r="W146" s="14" t="s">
        <v>32</v>
      </c>
      <c r="X146" s="14" t="s">
        <v>32</v>
      </c>
      <c r="Y146" s="14" t="s">
        <v>32</v>
      </c>
      <c r="Z146" s="14" t="s">
        <v>32</v>
      </c>
      <c r="AA146" s="14" t="s">
        <v>32</v>
      </c>
      <c r="AB146" s="14" t="s">
        <v>35</v>
      </c>
      <c r="AC146" s="14" t="s">
        <v>36</v>
      </c>
      <c r="AD146" s="13" t="str">
        <f t="shared" si="4"/>
        <v>26 HIGH STREET RAYLEIGH ESSEX.SS6 7EF</v>
      </c>
      <c r="AE146" s="13" t="e">
        <f>VLOOKUP(B146,People!B:D,2,FALSE)</f>
        <v>#N/A</v>
      </c>
      <c r="AF146" s="13" t="e">
        <f>VLOOKUP(B146,People!B:D,3,FALSE)</f>
        <v>#N/A</v>
      </c>
    </row>
    <row r="147" spans="1:32" ht="15" x14ac:dyDescent="0.25">
      <c r="A147" s="14">
        <v>146</v>
      </c>
      <c r="B147" s="14" t="s">
        <v>560</v>
      </c>
      <c r="C147" s="14" t="s">
        <v>561</v>
      </c>
      <c r="D147" s="14" t="s">
        <v>96</v>
      </c>
      <c r="E147" s="14"/>
      <c r="F147" s="14" t="s">
        <v>41</v>
      </c>
      <c r="G147" s="14" t="s">
        <v>29</v>
      </c>
      <c r="H147" s="14" t="s">
        <v>406</v>
      </c>
      <c r="I147" s="14" t="s">
        <v>413</v>
      </c>
      <c r="J147" s="14" t="s">
        <v>1224</v>
      </c>
      <c r="K147" s="14" t="s">
        <v>32</v>
      </c>
      <c r="L147" s="14" t="s">
        <v>44</v>
      </c>
      <c r="M147" s="14" t="s">
        <v>32</v>
      </c>
      <c r="N147" s="14" t="s">
        <v>32</v>
      </c>
      <c r="O147" s="14" t="s">
        <v>34</v>
      </c>
      <c r="P147" s="14" t="s">
        <v>32</v>
      </c>
      <c r="Q147" s="14" t="s">
        <v>32</v>
      </c>
      <c r="R147" s="14" t="s">
        <v>34</v>
      </c>
      <c r="S147" s="14" t="s">
        <v>34</v>
      </c>
      <c r="T147" s="14"/>
      <c r="U147" s="14" t="s">
        <v>34</v>
      </c>
      <c r="V147" s="14" t="s">
        <v>34</v>
      </c>
      <c r="W147" s="14" t="s">
        <v>34</v>
      </c>
      <c r="X147" s="14" t="s">
        <v>34</v>
      </c>
      <c r="Y147" s="14" t="s">
        <v>34</v>
      </c>
      <c r="Z147" s="14"/>
      <c r="AA147" s="14" t="s">
        <v>32</v>
      </c>
      <c r="AB147" s="14" t="s">
        <v>35</v>
      </c>
      <c r="AC147" s="14" t="s">
        <v>36</v>
      </c>
      <c r="AD147" s="13" t="str">
        <f t="shared" si="4"/>
        <v>89 HIGH STREET RAYLEIGH ESSEX.SS6 7EJ</v>
      </c>
      <c r="AE147" s="13" t="str">
        <f>VLOOKUP(B147,People!B:D,2,FALSE)</f>
        <v>John David Smth</v>
      </c>
      <c r="AF147" s="13" t="str">
        <f>VLOOKUP(B147,People!B:D,3,FALSE)</f>
        <v>John David Smith</v>
      </c>
    </row>
    <row r="148" spans="1:32" ht="15" x14ac:dyDescent="0.25">
      <c r="A148" s="14">
        <v>147</v>
      </c>
      <c r="B148" s="14" t="s">
        <v>562</v>
      </c>
      <c r="C148" s="14" t="s">
        <v>563</v>
      </c>
      <c r="D148" s="14" t="s">
        <v>564</v>
      </c>
      <c r="E148" s="14" t="s">
        <v>565</v>
      </c>
      <c r="F148" s="14" t="s">
        <v>41</v>
      </c>
      <c r="G148" s="14" t="s">
        <v>29</v>
      </c>
      <c r="H148" s="14" t="s">
        <v>566</v>
      </c>
      <c r="I148" s="14" t="s">
        <v>330</v>
      </c>
      <c r="J148" s="14" t="s">
        <v>1224</v>
      </c>
      <c r="K148" s="14" t="s">
        <v>34</v>
      </c>
      <c r="L148" s="14" t="s">
        <v>44</v>
      </c>
      <c r="M148" s="14" t="s">
        <v>32</v>
      </c>
      <c r="N148" s="14" t="s">
        <v>32</v>
      </c>
      <c r="O148" s="14" t="s">
        <v>32</v>
      </c>
      <c r="P148" s="14" t="s">
        <v>34</v>
      </c>
      <c r="Q148" s="14" t="s">
        <v>32</v>
      </c>
      <c r="R148" s="14"/>
      <c r="S148" s="14" t="s">
        <v>34</v>
      </c>
      <c r="T148" s="14"/>
      <c r="U148" s="14"/>
      <c r="V148" s="14"/>
      <c r="W148" s="14"/>
      <c r="X148" s="14" t="s">
        <v>34</v>
      </c>
      <c r="Y148" s="14" t="s">
        <v>34</v>
      </c>
      <c r="Z148" s="14" t="s">
        <v>34</v>
      </c>
      <c r="AA148" s="14" t="s">
        <v>34</v>
      </c>
      <c r="AB148" s="14" t="s">
        <v>35</v>
      </c>
      <c r="AC148" s="14" t="s">
        <v>332</v>
      </c>
      <c r="AD148" s="13" t="str">
        <f t="shared" si="4"/>
        <v>WATCHFIELD LANE, HIGH ROAD RAYLEIGH ESSEX.SS6 7AB</v>
      </c>
      <c r="AE148" s="13" t="e">
        <f>VLOOKUP(B148,People!B:D,2,FALSE)</f>
        <v>#N/A</v>
      </c>
      <c r="AF148" s="13" t="e">
        <f>VLOOKUP(B148,People!B:D,3,FALSE)</f>
        <v>#N/A</v>
      </c>
    </row>
    <row r="149" spans="1:32" ht="15" x14ac:dyDescent="0.25">
      <c r="A149" s="14">
        <v>148</v>
      </c>
      <c r="B149" s="14" t="s">
        <v>567</v>
      </c>
      <c r="C149" s="14" t="s">
        <v>568</v>
      </c>
      <c r="D149" s="14" t="s">
        <v>569</v>
      </c>
      <c r="E149" s="14" t="s">
        <v>41</v>
      </c>
      <c r="F149" s="14" t="s">
        <v>41</v>
      </c>
      <c r="G149" s="14" t="s">
        <v>29</v>
      </c>
      <c r="H149" s="14" t="s">
        <v>570</v>
      </c>
      <c r="I149" s="14" t="s">
        <v>413</v>
      </c>
      <c r="J149" s="14" t="s">
        <v>1227</v>
      </c>
      <c r="K149" s="14" t="s">
        <v>34</v>
      </c>
      <c r="L149" s="14" t="s">
        <v>44</v>
      </c>
      <c r="M149" s="14" t="s">
        <v>32</v>
      </c>
      <c r="N149" s="14" t="s">
        <v>32</v>
      </c>
      <c r="O149" s="14" t="s">
        <v>34</v>
      </c>
      <c r="P149" s="14" t="s">
        <v>32</v>
      </c>
      <c r="Q149" s="14" t="s">
        <v>32</v>
      </c>
      <c r="R149" s="14" t="s">
        <v>34</v>
      </c>
      <c r="S149" s="14" t="s">
        <v>34</v>
      </c>
      <c r="T149" s="14"/>
      <c r="U149" s="14" t="s">
        <v>34</v>
      </c>
      <c r="V149" s="14" t="s">
        <v>34</v>
      </c>
      <c r="W149" s="14"/>
      <c r="X149" s="14" t="s">
        <v>34</v>
      </c>
      <c r="Y149" s="14" t="s">
        <v>34</v>
      </c>
      <c r="Z149" s="14" t="s">
        <v>34</v>
      </c>
      <c r="AA149" s="14" t="s">
        <v>34</v>
      </c>
      <c r="AB149" s="14" t="s">
        <v>35</v>
      </c>
      <c r="AC149" s="14" t="s">
        <v>36</v>
      </c>
      <c r="AD149" s="13" t="str">
        <f t="shared" si="4"/>
        <v>PRIORY CHASE RAYLEIGH RAYLEIGH ESSEX.SS609NF</v>
      </c>
      <c r="AE149" s="13" t="str">
        <f>VLOOKUP(B149,People!B:D,2,FALSE)</f>
        <v>Robert Hewett</v>
      </c>
      <c r="AF149" s="13" t="str">
        <f>VLOOKUP(B149,People!B:D,3,FALSE)</f>
        <v>Fusion Lifestyle</v>
      </c>
    </row>
    <row r="150" spans="1:32" ht="15" x14ac:dyDescent="0.25">
      <c r="A150" s="14">
        <v>149</v>
      </c>
      <c r="B150" s="14" t="s">
        <v>571</v>
      </c>
      <c r="C150" s="14" t="s">
        <v>572</v>
      </c>
      <c r="D150" s="14" t="s">
        <v>573</v>
      </c>
      <c r="E150" s="14"/>
      <c r="F150" s="14" t="s">
        <v>41</v>
      </c>
      <c r="G150" s="14" t="s">
        <v>29</v>
      </c>
      <c r="H150" s="14" t="s">
        <v>526</v>
      </c>
      <c r="I150" s="14" t="s">
        <v>50</v>
      </c>
      <c r="J150" s="14" t="s">
        <v>1225</v>
      </c>
      <c r="K150" s="14" t="s">
        <v>34</v>
      </c>
      <c r="L150" s="14" t="s">
        <v>543</v>
      </c>
      <c r="M150" s="14" t="s">
        <v>32</v>
      </c>
      <c r="N150" s="14" t="s">
        <v>32</v>
      </c>
      <c r="O150" s="14" t="s">
        <v>32</v>
      </c>
      <c r="P150" s="14" t="s">
        <v>34</v>
      </c>
      <c r="Q150" s="14" t="s">
        <v>32</v>
      </c>
      <c r="R150" s="14" t="s">
        <v>34</v>
      </c>
      <c r="S150" s="14" t="s">
        <v>34</v>
      </c>
      <c r="T150" s="14"/>
      <c r="U150" s="14"/>
      <c r="V150" s="14"/>
      <c r="W150" s="14"/>
      <c r="X150" s="14" t="s">
        <v>34</v>
      </c>
      <c r="Y150" s="14" t="s">
        <v>34</v>
      </c>
      <c r="Z150" s="14" t="s">
        <v>34</v>
      </c>
      <c r="AA150" s="14" t="s">
        <v>34</v>
      </c>
      <c r="AB150" s="14" t="s">
        <v>35</v>
      </c>
      <c r="AC150" s="14" t="s">
        <v>36</v>
      </c>
      <c r="AD150" s="13" t="str">
        <f t="shared" si="4"/>
        <v>70 THE CHASE RAYLEIGH ESSEX.SS6 8RW</v>
      </c>
      <c r="AE150" s="13" t="str">
        <f>VLOOKUP(B150,People!B:D,2,FALSE)</f>
        <v>Tom Dixon</v>
      </c>
      <c r="AF150" s="13" t="str">
        <f>VLOOKUP(B150,People!B:D,3,FALSE)</f>
        <v>Mitchells and Butlers Leisure Retail Ltd</v>
      </c>
    </row>
    <row r="151" spans="1:32" ht="15" x14ac:dyDescent="0.25">
      <c r="A151" s="14">
        <v>150</v>
      </c>
      <c r="B151" s="14" t="s">
        <v>574</v>
      </c>
      <c r="C151" s="14" t="s">
        <v>1006</v>
      </c>
      <c r="D151" s="14" t="s">
        <v>437</v>
      </c>
      <c r="E151" s="14"/>
      <c r="F151" s="14" t="s">
        <v>41</v>
      </c>
      <c r="G151" s="14" t="s">
        <v>29</v>
      </c>
      <c r="H151" s="14" t="s">
        <v>575</v>
      </c>
      <c r="I151" s="14" t="s">
        <v>576</v>
      </c>
      <c r="J151" s="14" t="s">
        <v>1224</v>
      </c>
      <c r="K151" s="14" t="s">
        <v>32</v>
      </c>
      <c r="L151" s="14" t="s">
        <v>44</v>
      </c>
      <c r="M151" s="14" t="s">
        <v>34</v>
      </c>
      <c r="N151" s="14" t="s">
        <v>34</v>
      </c>
      <c r="O151" s="14" t="s">
        <v>32</v>
      </c>
      <c r="P151" s="14" t="s">
        <v>32</v>
      </c>
      <c r="Q151" s="14" t="s">
        <v>32</v>
      </c>
      <c r="R151" s="14" t="s">
        <v>34</v>
      </c>
      <c r="S151" s="14"/>
      <c r="T151" s="14"/>
      <c r="U151" s="14"/>
      <c r="V151" s="14"/>
      <c r="W151" s="14"/>
      <c r="X151" s="14"/>
      <c r="Y151" s="14"/>
      <c r="Z151" s="14"/>
      <c r="AA151" s="14" t="s">
        <v>32</v>
      </c>
      <c r="AB151" s="14" t="s">
        <v>35</v>
      </c>
      <c r="AC151" s="14" t="s">
        <v>36</v>
      </c>
      <c r="AD151" s="13" t="str">
        <f t="shared" si="4"/>
        <v>LONDON ROAD RAYLEIGH ESSEX.SS6 9DW</v>
      </c>
      <c r="AE151" s="13" t="e">
        <f>VLOOKUP(B151,People!B:D,2,FALSE)</f>
        <v>#N/A</v>
      </c>
      <c r="AF151" s="13" t="e">
        <f>VLOOKUP(B151,People!B:D,3,FALSE)</f>
        <v>#N/A</v>
      </c>
    </row>
    <row r="152" spans="1:32" ht="15" x14ac:dyDescent="0.25">
      <c r="A152" s="14">
        <v>151</v>
      </c>
      <c r="B152" s="14" t="s">
        <v>577</v>
      </c>
      <c r="C152" s="14" t="s">
        <v>578</v>
      </c>
      <c r="D152" s="14" t="s">
        <v>579</v>
      </c>
      <c r="E152" s="14"/>
      <c r="F152" s="14" t="s">
        <v>41</v>
      </c>
      <c r="G152" s="14" t="s">
        <v>29</v>
      </c>
      <c r="H152" s="14" t="s">
        <v>130</v>
      </c>
      <c r="I152" s="14" t="s">
        <v>31</v>
      </c>
      <c r="J152" s="14" t="s">
        <v>1224</v>
      </c>
      <c r="K152" s="14" t="s">
        <v>34</v>
      </c>
      <c r="L152" s="14" t="s">
        <v>44</v>
      </c>
      <c r="M152" s="14" t="s">
        <v>32</v>
      </c>
      <c r="N152" s="14" t="s">
        <v>32</v>
      </c>
      <c r="O152" s="14" t="s">
        <v>34</v>
      </c>
      <c r="P152" s="14" t="s">
        <v>32</v>
      </c>
      <c r="Q152" s="14" t="s">
        <v>32</v>
      </c>
      <c r="R152" s="14"/>
      <c r="S152" s="14"/>
      <c r="T152" s="14"/>
      <c r="U152" s="14"/>
      <c r="V152" s="14"/>
      <c r="W152" s="14"/>
      <c r="X152" s="14"/>
      <c r="Y152" s="14"/>
      <c r="Z152" s="14"/>
      <c r="AA152" s="14" t="s">
        <v>32</v>
      </c>
      <c r="AB152" s="14" t="s">
        <v>35</v>
      </c>
      <c r="AC152" s="14" t="s">
        <v>36</v>
      </c>
      <c r="AD152" s="13" t="str">
        <f t="shared" si="4"/>
        <v>159 HIGH STREET RAYLEIGH ESSEX.SS6 7QA</v>
      </c>
      <c r="AE152" s="13" t="str">
        <f>VLOOKUP(B152,People!B:D,2,FALSE)</f>
        <v>Shelim Uddin</v>
      </c>
      <c r="AF152" s="13" t="str">
        <f>VLOOKUP(B152,People!B:D,3,FALSE)</f>
        <v>Spice Dream Limited</v>
      </c>
    </row>
    <row r="153" spans="1:32" ht="15" x14ac:dyDescent="0.25">
      <c r="A153" s="14">
        <v>152</v>
      </c>
      <c r="B153" s="14" t="s">
        <v>580</v>
      </c>
      <c r="C153" s="14" t="s">
        <v>581</v>
      </c>
      <c r="D153" s="14" t="s">
        <v>582</v>
      </c>
      <c r="E153" s="14"/>
      <c r="F153" s="14" t="s">
        <v>41</v>
      </c>
      <c r="G153" s="14" t="s">
        <v>29</v>
      </c>
      <c r="H153" s="14" t="s">
        <v>525</v>
      </c>
      <c r="I153" s="14" t="s">
        <v>330</v>
      </c>
      <c r="J153" s="14" t="s">
        <v>1224</v>
      </c>
      <c r="K153" s="14" t="s">
        <v>34</v>
      </c>
      <c r="L153" s="14" t="s">
        <v>376</v>
      </c>
      <c r="M153" s="14" t="s">
        <v>32</v>
      </c>
      <c r="N153" s="14" t="s">
        <v>32</v>
      </c>
      <c r="O153" s="14" t="s">
        <v>32</v>
      </c>
      <c r="P153" s="14" t="s">
        <v>34</v>
      </c>
      <c r="Q153" s="14" t="s">
        <v>32</v>
      </c>
      <c r="R153" s="14"/>
      <c r="S153" s="14" t="s">
        <v>34</v>
      </c>
      <c r="T153" s="14" t="s">
        <v>34</v>
      </c>
      <c r="U153" s="14" t="s">
        <v>34</v>
      </c>
      <c r="V153" s="14" t="s">
        <v>34</v>
      </c>
      <c r="W153" s="14"/>
      <c r="X153" s="14" t="s">
        <v>34</v>
      </c>
      <c r="Y153" s="14" t="s">
        <v>34</v>
      </c>
      <c r="Z153" s="14" t="s">
        <v>34</v>
      </c>
      <c r="AA153" s="14" t="s">
        <v>34</v>
      </c>
      <c r="AB153" s="14" t="s">
        <v>35</v>
      </c>
      <c r="AC153" s="14" t="s">
        <v>332</v>
      </c>
      <c r="AD153" s="13" t="str">
        <f t="shared" si="4"/>
        <v>London Road RAYLEIGH ESSEX.SS6 9DT</v>
      </c>
      <c r="AE153" s="13" t="e">
        <f>VLOOKUP(B153,People!B:D,2,FALSE)</f>
        <v>#N/A</v>
      </c>
      <c r="AF153" s="13" t="e">
        <f>VLOOKUP(B153,People!B:D,3,FALSE)</f>
        <v>#N/A</v>
      </c>
    </row>
    <row r="154" spans="1:32" ht="15" x14ac:dyDescent="0.25">
      <c r="A154" s="14">
        <v>539</v>
      </c>
      <c r="B154" s="14" t="s">
        <v>1141</v>
      </c>
      <c r="C154" s="14" t="s">
        <v>772</v>
      </c>
      <c r="D154" s="14" t="s">
        <v>1241</v>
      </c>
      <c r="E154" s="14" t="s">
        <v>37</v>
      </c>
      <c r="F154" s="14" t="s">
        <v>199</v>
      </c>
      <c r="G154" s="14" t="s">
        <v>58</v>
      </c>
      <c r="H154" s="14" t="s">
        <v>119</v>
      </c>
      <c r="I154" s="14" t="s">
        <v>50</v>
      </c>
      <c r="J154" s="14" t="s">
        <v>1224</v>
      </c>
      <c r="K154" s="14"/>
      <c r="L154" s="14"/>
      <c r="M154" s="14" t="s">
        <v>32</v>
      </c>
      <c r="N154" s="14" t="s">
        <v>32</v>
      </c>
      <c r="O154" s="14" t="s">
        <v>32</v>
      </c>
      <c r="P154" s="14" t="s">
        <v>34</v>
      </c>
      <c r="Q154" s="14" t="s">
        <v>32</v>
      </c>
      <c r="R154" s="14"/>
      <c r="S154" s="14"/>
      <c r="T154" s="14" t="s">
        <v>32</v>
      </c>
      <c r="U154" s="14" t="s">
        <v>32</v>
      </c>
      <c r="V154" s="14" t="s">
        <v>32</v>
      </c>
      <c r="W154" s="14" t="s">
        <v>32</v>
      </c>
      <c r="X154" s="14"/>
      <c r="Y154" s="14"/>
      <c r="Z154" s="14" t="s">
        <v>32</v>
      </c>
      <c r="AA154" s="14" t="s">
        <v>32</v>
      </c>
      <c r="AB154" s="14" t="s">
        <v>35</v>
      </c>
      <c r="AC154" s="14" t="s">
        <v>36</v>
      </c>
      <c r="AD154" s="13" t="str">
        <f t="shared" ref="AD154:AD185" si="5">TRIM(D154&amp;" "&amp;E154&amp;" "&amp;F154&amp;" "&amp;G154&amp;"."&amp;H154)</f>
        <v>33 Eastwood Road Rochford Rayleigh Essex.SS6 7JD</v>
      </c>
      <c r="AE154" s="13" t="str">
        <f>VLOOKUP(B154,People!B:D,2,FALSE)</f>
        <v>Amelia Coppins</v>
      </c>
      <c r="AF154" s="13" t="str">
        <f>VLOOKUP(B154,People!B:D,3,FALSE)</f>
        <v>John F Smith</v>
      </c>
    </row>
    <row r="155" spans="1:32" ht="15" x14ac:dyDescent="0.25">
      <c r="A155" s="14">
        <v>237</v>
      </c>
      <c r="B155" s="14" t="s">
        <v>583</v>
      </c>
      <c r="C155" s="14" t="s">
        <v>584</v>
      </c>
      <c r="D155" s="14" t="s">
        <v>585</v>
      </c>
      <c r="E155" s="14" t="s">
        <v>586</v>
      </c>
      <c r="F155" s="14" t="s">
        <v>92</v>
      </c>
      <c r="G155" s="14" t="s">
        <v>29</v>
      </c>
      <c r="H155" s="14" t="s">
        <v>587</v>
      </c>
      <c r="I155" s="14" t="s">
        <v>259</v>
      </c>
      <c r="J155" s="14" t="s">
        <v>1224</v>
      </c>
      <c r="K155" s="14">
        <v>0</v>
      </c>
      <c r="L155" s="14">
        <v>0</v>
      </c>
      <c r="M155" s="14" t="s">
        <v>32</v>
      </c>
      <c r="N155" s="14" t="s">
        <v>32</v>
      </c>
      <c r="O155" s="14" t="s">
        <v>32</v>
      </c>
      <c r="P155" s="14" t="s">
        <v>34</v>
      </c>
      <c r="Q155" s="14" t="s">
        <v>32</v>
      </c>
      <c r="R155" s="14" t="s">
        <v>34</v>
      </c>
      <c r="S155" s="14" t="s">
        <v>34</v>
      </c>
      <c r="T155" s="14" t="s">
        <v>34</v>
      </c>
      <c r="U155" s="14" t="s">
        <v>34</v>
      </c>
      <c r="V155" s="14" t="s">
        <v>34</v>
      </c>
      <c r="W155" s="14" t="s">
        <v>32</v>
      </c>
      <c r="X155" s="14" t="s">
        <v>34</v>
      </c>
      <c r="Y155" s="14" t="s">
        <v>34</v>
      </c>
      <c r="Z155" s="14" t="s">
        <v>34</v>
      </c>
      <c r="AA155" s="14" t="s">
        <v>34</v>
      </c>
      <c r="AB155" s="14" t="s">
        <v>35</v>
      </c>
      <c r="AC155" s="14" t="s">
        <v>36</v>
      </c>
      <c r="AD155" s="13" t="str">
        <f t="shared" si="5"/>
        <v>BURROUGHS PARK LITTLE WAKERING HALL LANE GREAT WAKERING ESSEX.SS3 0HH</v>
      </c>
      <c r="AE155" s="13" t="str">
        <f>VLOOKUP(B155,People!B:D,2,FALSE)</f>
        <v>James Kenneth Johnson</v>
      </c>
      <c r="AF155" s="13" t="str">
        <f>VLOOKUP(B155,People!B:D,3,FALSE)</f>
        <v>Great Wakering Rovers FC Social Club</v>
      </c>
    </row>
    <row r="156" spans="1:32" ht="15" x14ac:dyDescent="0.25">
      <c r="A156" s="14">
        <v>134</v>
      </c>
      <c r="B156" s="14" t="s">
        <v>1048</v>
      </c>
      <c r="C156" s="14" t="s">
        <v>1047</v>
      </c>
      <c r="D156" s="14" t="s">
        <v>1049</v>
      </c>
      <c r="E156" s="14"/>
      <c r="F156" s="14" t="s">
        <v>41</v>
      </c>
      <c r="G156" s="14" t="s">
        <v>29</v>
      </c>
      <c r="H156" s="14" t="s">
        <v>526</v>
      </c>
      <c r="I156" s="14" t="s">
        <v>88</v>
      </c>
      <c r="J156" s="14" t="s">
        <v>1224</v>
      </c>
      <c r="K156" s="14" t="s">
        <v>32</v>
      </c>
      <c r="L156" s="14" t="s">
        <v>44</v>
      </c>
      <c r="M156" s="14" t="s">
        <v>32</v>
      </c>
      <c r="N156" s="14" t="s">
        <v>34</v>
      </c>
      <c r="O156" s="14" t="s">
        <v>32</v>
      </c>
      <c r="P156" s="14" t="s">
        <v>32</v>
      </c>
      <c r="Q156" s="14" t="s">
        <v>32</v>
      </c>
      <c r="R156" s="14"/>
      <c r="S156" s="14"/>
      <c r="T156" s="14"/>
      <c r="U156" s="14"/>
      <c r="V156" s="14"/>
      <c r="W156" s="14"/>
      <c r="X156" s="14"/>
      <c r="Y156" s="14"/>
      <c r="Z156" s="14"/>
      <c r="AA156" s="14" t="s">
        <v>32</v>
      </c>
      <c r="AB156" s="14" t="s">
        <v>1038</v>
      </c>
      <c r="AC156" s="14" t="s">
        <v>36</v>
      </c>
      <c r="AD156" s="13" t="str">
        <f t="shared" si="5"/>
        <v>86 THE CHASE RAYLEIGH ESSEX.SS6 8RW</v>
      </c>
      <c r="AE156" s="13" t="str">
        <f>VLOOKUP(B156,People!B:D,2,FALSE)</f>
        <v>Niranjana Bakthedevan</v>
      </c>
      <c r="AF156" s="13" t="str">
        <f>VLOOKUP(B156,People!B:D,3,FALSE)</f>
        <v>Niranjana Bakthedevan</v>
      </c>
    </row>
    <row r="157" spans="1:32" ht="15" x14ac:dyDescent="0.25">
      <c r="A157" s="14">
        <v>502</v>
      </c>
      <c r="B157" s="14" t="s">
        <v>773</v>
      </c>
      <c r="C157" s="14" t="s">
        <v>774</v>
      </c>
      <c r="D157" s="14" t="s">
        <v>588</v>
      </c>
      <c r="E157" s="14"/>
      <c r="F157" s="14" t="s">
        <v>28</v>
      </c>
      <c r="G157" s="14" t="s">
        <v>29</v>
      </c>
      <c r="H157" s="14" t="s">
        <v>589</v>
      </c>
      <c r="I157" s="14" t="s">
        <v>775</v>
      </c>
      <c r="J157" s="14" t="s">
        <v>1229</v>
      </c>
      <c r="K157" s="14" t="s">
        <v>32</v>
      </c>
      <c r="L157" s="14"/>
      <c r="M157" s="14" t="s">
        <v>32</v>
      </c>
      <c r="N157" s="14" t="s">
        <v>34</v>
      </c>
      <c r="O157" s="14" t="s">
        <v>32</v>
      </c>
      <c r="P157" s="14" t="s">
        <v>32</v>
      </c>
      <c r="Q157" s="14" t="s">
        <v>32</v>
      </c>
      <c r="R157" s="14" t="s">
        <v>32</v>
      </c>
      <c r="S157" s="14" t="s">
        <v>32</v>
      </c>
      <c r="T157" s="14" t="s">
        <v>32</v>
      </c>
      <c r="U157" s="14" t="s">
        <v>32</v>
      </c>
      <c r="V157" s="14" t="s">
        <v>32</v>
      </c>
      <c r="W157" s="14" t="s">
        <v>32</v>
      </c>
      <c r="X157" s="14" t="s">
        <v>32</v>
      </c>
      <c r="Y157" s="14" t="s">
        <v>32</v>
      </c>
      <c r="Z157" s="14" t="s">
        <v>32</v>
      </c>
      <c r="AA157" s="14" t="s">
        <v>32</v>
      </c>
      <c r="AB157" s="14" t="s">
        <v>35</v>
      </c>
      <c r="AC157" s="14" t="s">
        <v>36</v>
      </c>
      <c r="AD157" s="13" t="str">
        <f t="shared" si="5"/>
        <v>BACK LANE ROCHFORD ESSEX.SS4 1AY</v>
      </c>
      <c r="AE157" s="13" t="str">
        <f>VLOOKUP(B157,People!B:D,2,FALSE)</f>
        <v xml:space="preserve">Adam Hall </v>
      </c>
      <c r="AF157" s="13" t="str">
        <f>VLOOKUP(B157,People!B:D,3,FALSE)</f>
        <v xml:space="preserve">The Altgrain Co Ltd </v>
      </c>
    </row>
    <row r="158" spans="1:32" ht="15" x14ac:dyDescent="0.25">
      <c r="A158" s="14">
        <v>157</v>
      </c>
      <c r="B158" s="14" t="s">
        <v>590</v>
      </c>
      <c r="C158" s="14" t="s">
        <v>591</v>
      </c>
      <c r="D158" s="14" t="s">
        <v>282</v>
      </c>
      <c r="E158" s="14"/>
      <c r="F158" s="14" t="s">
        <v>28</v>
      </c>
      <c r="G158" s="14" t="s">
        <v>29</v>
      </c>
      <c r="H158" s="14" t="s">
        <v>283</v>
      </c>
      <c r="I158" s="14" t="s">
        <v>191</v>
      </c>
      <c r="J158" s="14" t="s">
        <v>1225</v>
      </c>
      <c r="K158" s="14" t="s">
        <v>32</v>
      </c>
      <c r="L158" s="14" t="s">
        <v>44</v>
      </c>
      <c r="M158" s="14" t="s">
        <v>34</v>
      </c>
      <c r="N158" s="14" t="s">
        <v>32</v>
      </c>
      <c r="O158" s="14" t="s">
        <v>32</v>
      </c>
      <c r="P158" s="14" t="s">
        <v>34</v>
      </c>
      <c r="Q158" s="14" t="s">
        <v>32</v>
      </c>
      <c r="R158" s="14" t="s">
        <v>34</v>
      </c>
      <c r="S158" s="14" t="s">
        <v>34</v>
      </c>
      <c r="T158" s="14"/>
      <c r="U158" s="14" t="s">
        <v>34</v>
      </c>
      <c r="V158" s="14"/>
      <c r="W158" s="14"/>
      <c r="X158" s="14" t="s">
        <v>34</v>
      </c>
      <c r="Y158" s="14" t="s">
        <v>34</v>
      </c>
      <c r="Z158" s="14" t="s">
        <v>34</v>
      </c>
      <c r="AA158" s="14" t="s">
        <v>34</v>
      </c>
      <c r="AB158" s="14" t="s">
        <v>35</v>
      </c>
      <c r="AC158" s="14" t="s">
        <v>36</v>
      </c>
      <c r="AD158" s="13" t="str">
        <f t="shared" si="5"/>
        <v>BRADLEY WAY ROCHFORD ESSEX.SS4 1BU</v>
      </c>
      <c r="AE158" s="13" t="str">
        <f>VLOOKUP(B158,People!B:D,2,FALSE)</f>
        <v>Mark William Fisher</v>
      </c>
      <c r="AF158" s="13" t="str">
        <f>VLOOKUP(B158,People!B:D,3,FALSE)</f>
        <v>Garrett Hosptiality Ltd</v>
      </c>
    </row>
    <row r="159" spans="1:32" ht="15" x14ac:dyDescent="0.25">
      <c r="A159" s="14">
        <v>540</v>
      </c>
      <c r="B159" s="14" t="s">
        <v>1178</v>
      </c>
      <c r="C159" s="14" t="s">
        <v>1177</v>
      </c>
      <c r="D159" s="14" t="s">
        <v>1242</v>
      </c>
      <c r="E159" s="14" t="s">
        <v>1243</v>
      </c>
      <c r="F159" s="14" t="s">
        <v>1222</v>
      </c>
      <c r="G159" s="14" t="s">
        <v>58</v>
      </c>
      <c r="H159" s="14" t="s">
        <v>1244</v>
      </c>
      <c r="I159" s="14" t="s">
        <v>31</v>
      </c>
      <c r="J159" s="14" t="s">
        <v>1224</v>
      </c>
      <c r="K159" s="14" t="s">
        <v>32</v>
      </c>
      <c r="L159" s="14"/>
      <c r="M159" s="14" t="s">
        <v>32</v>
      </c>
      <c r="N159" s="14" t="s">
        <v>32</v>
      </c>
      <c r="O159" s="14" t="s">
        <v>32</v>
      </c>
      <c r="P159" s="14" t="s">
        <v>34</v>
      </c>
      <c r="Q159" s="14" t="s">
        <v>32</v>
      </c>
      <c r="R159" s="14" t="s">
        <v>32</v>
      </c>
      <c r="S159" s="14" t="s">
        <v>32</v>
      </c>
      <c r="T159" s="14" t="s">
        <v>32</v>
      </c>
      <c r="U159" s="14" t="s">
        <v>32</v>
      </c>
      <c r="V159" s="14" t="s">
        <v>32</v>
      </c>
      <c r="W159" s="14" t="s">
        <v>32</v>
      </c>
      <c r="X159" s="14" t="s">
        <v>32</v>
      </c>
      <c r="Y159" s="14" t="s">
        <v>32</v>
      </c>
      <c r="Z159" s="14" t="s">
        <v>32</v>
      </c>
      <c r="AA159" s="14" t="s">
        <v>32</v>
      </c>
      <c r="AB159" s="14" t="s">
        <v>35</v>
      </c>
      <c r="AC159" s="14" t="s">
        <v>36</v>
      </c>
      <c r="AD159" s="13" t="str">
        <f t="shared" si="5"/>
        <v>9 Main Road Hawkwell Hockley Essex.SS5 4JN</v>
      </c>
      <c r="AE159" s="13" t="str">
        <f>VLOOKUP(B159,People!B:D,2,FALSE)</f>
        <v>Simon Copeman</v>
      </c>
      <c r="AF159" s="13" t="str">
        <f>VLOOKUP(B159,People!B:D,3,FALSE)</f>
        <v>SJ &amp; RG COPEMAN (RETAIL) LTD</v>
      </c>
    </row>
    <row r="160" spans="1:32" ht="15" x14ac:dyDescent="0.25">
      <c r="A160" s="14">
        <v>559</v>
      </c>
      <c r="B160" s="14" t="s">
        <v>1245</v>
      </c>
      <c r="C160" s="14" t="s">
        <v>1246</v>
      </c>
      <c r="D160" s="14" t="s">
        <v>1247</v>
      </c>
      <c r="E160" s="14" t="s">
        <v>41</v>
      </c>
      <c r="F160" s="14"/>
      <c r="G160" s="14" t="s">
        <v>29</v>
      </c>
      <c r="H160" s="14" t="s">
        <v>97</v>
      </c>
      <c r="I160" s="14" t="s">
        <v>120</v>
      </c>
      <c r="J160" s="14" t="s">
        <v>1224</v>
      </c>
      <c r="K160" s="14" t="s">
        <v>32</v>
      </c>
      <c r="L160" s="14"/>
      <c r="M160" s="14" t="s">
        <v>32</v>
      </c>
      <c r="N160" s="14" t="s">
        <v>32</v>
      </c>
      <c r="O160" s="14" t="s">
        <v>32</v>
      </c>
      <c r="P160" s="14" t="s">
        <v>34</v>
      </c>
      <c r="Q160" s="14" t="s">
        <v>32</v>
      </c>
      <c r="R160" s="14" t="s">
        <v>32</v>
      </c>
      <c r="S160" s="14" t="s">
        <v>34</v>
      </c>
      <c r="T160" s="14" t="s">
        <v>32</v>
      </c>
      <c r="U160" s="14" t="s">
        <v>32</v>
      </c>
      <c r="V160" s="14" t="s">
        <v>32</v>
      </c>
      <c r="W160" s="14" t="s">
        <v>32</v>
      </c>
      <c r="X160" s="14" t="s">
        <v>34</v>
      </c>
      <c r="Y160" s="14" t="s">
        <v>34</v>
      </c>
      <c r="Z160" s="14" t="s">
        <v>32</v>
      </c>
      <c r="AA160" s="14" t="s">
        <v>32</v>
      </c>
      <c r="AB160" s="14" t="s">
        <v>35</v>
      </c>
      <c r="AC160" s="14" t="s">
        <v>36</v>
      </c>
      <c r="AD160" s="13" t="str">
        <f t="shared" si="5"/>
        <v>16 HIGH STREET RAYLEIGH ESSEX.SS6 7EF</v>
      </c>
      <c r="AE160" s="13" t="e">
        <f>VLOOKUP(B160,People!B:D,2,FALSE)</f>
        <v>#N/A</v>
      </c>
      <c r="AF160" s="13" t="e">
        <f>VLOOKUP(B160,People!B:D,3,FALSE)</f>
        <v>#N/A</v>
      </c>
    </row>
    <row r="161" spans="1:32" ht="15" x14ac:dyDescent="0.25">
      <c r="A161" s="14">
        <v>160</v>
      </c>
      <c r="B161" s="14" t="s">
        <v>594</v>
      </c>
      <c r="C161" s="14" t="s">
        <v>595</v>
      </c>
      <c r="D161" s="14" t="s">
        <v>596</v>
      </c>
      <c r="E161" s="14" t="s">
        <v>597</v>
      </c>
      <c r="F161" s="14" t="s">
        <v>28</v>
      </c>
      <c r="G161" s="14" t="s">
        <v>29</v>
      </c>
      <c r="H161" s="14" t="s">
        <v>598</v>
      </c>
      <c r="I161" s="14" t="s">
        <v>330</v>
      </c>
      <c r="J161" s="14" t="s">
        <v>1224</v>
      </c>
      <c r="K161" s="14" t="s">
        <v>34</v>
      </c>
      <c r="L161" s="14" t="s">
        <v>44</v>
      </c>
      <c r="M161" s="14" t="s">
        <v>32</v>
      </c>
      <c r="N161" s="14" t="s">
        <v>32</v>
      </c>
      <c r="O161" s="14" t="s">
        <v>34</v>
      </c>
      <c r="P161" s="14" t="s">
        <v>32</v>
      </c>
      <c r="Q161" s="14" t="s">
        <v>32</v>
      </c>
      <c r="R161" s="14"/>
      <c r="S161" s="14" t="s">
        <v>34</v>
      </c>
      <c r="T161" s="14"/>
      <c r="U161" s="14"/>
      <c r="V161" s="14"/>
      <c r="W161" s="14"/>
      <c r="X161" s="14" t="s">
        <v>34</v>
      </c>
      <c r="Y161" s="14" t="s">
        <v>34</v>
      </c>
      <c r="Z161" s="14" t="s">
        <v>34</v>
      </c>
      <c r="AA161" s="14" t="s">
        <v>34</v>
      </c>
      <c r="AB161" s="14" t="s">
        <v>35</v>
      </c>
      <c r="AC161" s="14" t="s">
        <v>332</v>
      </c>
      <c r="AD161" s="13" t="str">
        <f t="shared" si="5"/>
        <v>THE OLD COURT HOUSE 24 SOUTH STREET ROCHFORD ESSEX.SS4 1BQ</v>
      </c>
      <c r="AE161" s="13" t="e">
        <f>VLOOKUP(B161,People!B:D,2,FALSE)</f>
        <v>#N/A</v>
      </c>
      <c r="AF161" s="13" t="e">
        <f>VLOOKUP(B161,People!B:D,3,FALSE)</f>
        <v>#N/A</v>
      </c>
    </row>
    <row r="162" spans="1:32" ht="15" x14ac:dyDescent="0.25">
      <c r="A162" s="14">
        <v>223</v>
      </c>
      <c r="B162" s="14" t="s">
        <v>599</v>
      </c>
      <c r="C162" s="14" t="s">
        <v>1213</v>
      </c>
      <c r="D162" s="14" t="s">
        <v>600</v>
      </c>
      <c r="E162" s="14"/>
      <c r="F162" s="14" t="s">
        <v>41</v>
      </c>
      <c r="G162" s="14" t="s">
        <v>29</v>
      </c>
      <c r="H162" s="14" t="s">
        <v>423</v>
      </c>
      <c r="I162" s="14" t="s">
        <v>31</v>
      </c>
      <c r="J162" s="14" t="s">
        <v>1229</v>
      </c>
      <c r="K162" s="14" t="s">
        <v>32</v>
      </c>
      <c r="L162" s="14" t="s">
        <v>281</v>
      </c>
      <c r="M162" s="14" t="s">
        <v>32</v>
      </c>
      <c r="N162" s="14" t="s">
        <v>32</v>
      </c>
      <c r="O162" s="14" t="s">
        <v>32</v>
      </c>
      <c r="P162" s="14" t="s">
        <v>34</v>
      </c>
      <c r="Q162" s="14" t="s">
        <v>32</v>
      </c>
      <c r="R162" s="14" t="s">
        <v>32</v>
      </c>
      <c r="S162" s="14" t="s">
        <v>32</v>
      </c>
      <c r="T162" s="14"/>
      <c r="U162" s="14"/>
      <c r="V162" s="14"/>
      <c r="W162" s="14"/>
      <c r="X162" s="14" t="s">
        <v>34</v>
      </c>
      <c r="Y162" s="14" t="s">
        <v>34</v>
      </c>
      <c r="Z162" s="14" t="s">
        <v>34</v>
      </c>
      <c r="AA162" s="14" t="s">
        <v>34</v>
      </c>
      <c r="AB162" s="14" t="s">
        <v>35</v>
      </c>
      <c r="AC162" s="14" t="s">
        <v>36</v>
      </c>
      <c r="AD162" s="13" t="str">
        <f t="shared" si="5"/>
        <v>2E EASTWOOD ROAD RAYLEIGH ESSEX.SS6 7JQ</v>
      </c>
      <c r="AE162" s="13" t="str">
        <f>VLOOKUP(B162,People!B:D,2,FALSE)</f>
        <v>Serena Wallis</v>
      </c>
      <c r="AF162" s="13" t="str">
        <f>VLOOKUP(B162,People!B:D,3,FALSE)</f>
        <v>Wallis Coffee Shop Ltd</v>
      </c>
    </row>
    <row r="163" spans="1:32" ht="15" x14ac:dyDescent="0.25">
      <c r="A163" s="14">
        <v>162</v>
      </c>
      <c r="B163" s="14" t="s">
        <v>601</v>
      </c>
      <c r="C163" s="14" t="s">
        <v>602</v>
      </c>
      <c r="D163" s="14" t="s">
        <v>603</v>
      </c>
      <c r="E163" s="14"/>
      <c r="F163" s="14" t="s">
        <v>28</v>
      </c>
      <c r="G163" s="14" t="s">
        <v>29</v>
      </c>
      <c r="H163" s="14" t="s">
        <v>604</v>
      </c>
      <c r="I163" s="14" t="s">
        <v>88</v>
      </c>
      <c r="J163" s="14" t="s">
        <v>1224</v>
      </c>
      <c r="K163" s="14" t="s">
        <v>32</v>
      </c>
      <c r="L163" s="14" t="s">
        <v>44</v>
      </c>
      <c r="M163" s="14" t="s">
        <v>32</v>
      </c>
      <c r="N163" s="14" t="s">
        <v>34</v>
      </c>
      <c r="O163" s="14" t="s">
        <v>32</v>
      </c>
      <c r="P163" s="14" t="s">
        <v>32</v>
      </c>
      <c r="Q163" s="14" t="s">
        <v>32</v>
      </c>
      <c r="R163" s="14" t="s">
        <v>32</v>
      </c>
      <c r="S163" s="14" t="s">
        <v>32</v>
      </c>
      <c r="T163" s="14" t="s">
        <v>32</v>
      </c>
      <c r="U163" s="14" t="s">
        <v>32</v>
      </c>
      <c r="V163" s="14" t="s">
        <v>32</v>
      </c>
      <c r="W163" s="14" t="s">
        <v>32</v>
      </c>
      <c r="X163" s="14" t="s">
        <v>32</v>
      </c>
      <c r="Y163" s="14" t="s">
        <v>32</v>
      </c>
      <c r="Z163" s="14" t="s">
        <v>32</v>
      </c>
      <c r="AA163" s="14" t="s">
        <v>32</v>
      </c>
      <c r="AB163" s="14" t="s">
        <v>35</v>
      </c>
      <c r="AC163" s="14" t="s">
        <v>36</v>
      </c>
      <c r="AD163" s="13" t="str">
        <f t="shared" si="5"/>
        <v>17 NORTH STREET ROCHFORD ESSEX.SS4 1AA</v>
      </c>
      <c r="AE163" s="13" t="str">
        <f>VLOOKUP(B163,People!B:D,2,FALSE)</f>
        <v>Mr Ramkumar Rajemarks Sarwesvaran</v>
      </c>
      <c r="AF163" s="13" t="str">
        <f>VLOOKUP(B163,People!B:D,3,FALSE)</f>
        <v>Mr Ramkumar Rajemarks Sarwesvaran</v>
      </c>
    </row>
    <row r="164" spans="1:32" ht="15" x14ac:dyDescent="0.25">
      <c r="A164" s="14">
        <v>163</v>
      </c>
      <c r="B164" s="14" t="s">
        <v>605</v>
      </c>
      <c r="C164" s="14" t="s">
        <v>606</v>
      </c>
      <c r="D164" s="14" t="s">
        <v>607</v>
      </c>
      <c r="E164" s="14"/>
      <c r="F164" s="14" t="s">
        <v>28</v>
      </c>
      <c r="G164" s="14" t="s">
        <v>29</v>
      </c>
      <c r="H164" s="14" t="s">
        <v>30</v>
      </c>
      <c r="I164" s="14" t="s">
        <v>608</v>
      </c>
      <c r="J164" s="14" t="s">
        <v>1224</v>
      </c>
      <c r="K164" s="14" t="s">
        <v>32</v>
      </c>
      <c r="L164" s="14" t="s">
        <v>44</v>
      </c>
      <c r="M164" s="14" t="s">
        <v>32</v>
      </c>
      <c r="N164" s="14" t="s">
        <v>32</v>
      </c>
      <c r="O164" s="14" t="s">
        <v>32</v>
      </c>
      <c r="P164" s="14" t="s">
        <v>32</v>
      </c>
      <c r="Q164" s="14" t="s">
        <v>34</v>
      </c>
      <c r="R164" s="14" t="s">
        <v>34</v>
      </c>
      <c r="S164" s="14"/>
      <c r="T164" s="14"/>
      <c r="U164" s="14"/>
      <c r="V164" s="14"/>
      <c r="W164" s="14"/>
      <c r="X164" s="14"/>
      <c r="Y164" s="14"/>
      <c r="Z164" s="14"/>
      <c r="AA164" s="14" t="s">
        <v>32</v>
      </c>
      <c r="AB164" s="14" t="s">
        <v>35</v>
      </c>
      <c r="AC164" s="14" t="s">
        <v>36</v>
      </c>
      <c r="AD164" s="13" t="str">
        <f t="shared" si="5"/>
        <v>36-36A WEST STREET ROCHFORD ESSEX.SS4 1AJ</v>
      </c>
      <c r="AE164" s="13" t="e">
        <f>VLOOKUP(B164,People!B:D,2,FALSE)</f>
        <v>#N/A</v>
      </c>
      <c r="AF164" s="13" t="e">
        <f>VLOOKUP(B164,People!B:D,3,FALSE)</f>
        <v>#N/A</v>
      </c>
    </row>
    <row r="165" spans="1:32" ht="15" x14ac:dyDescent="0.25">
      <c r="A165" s="14">
        <v>543</v>
      </c>
      <c r="B165" s="14" t="s">
        <v>1198</v>
      </c>
      <c r="C165" s="14" t="s">
        <v>1197</v>
      </c>
      <c r="D165" s="14" t="s">
        <v>1248</v>
      </c>
      <c r="E165" s="14" t="s">
        <v>41</v>
      </c>
      <c r="F165" s="14" t="s">
        <v>29</v>
      </c>
      <c r="G165" s="14"/>
      <c r="H165" s="14" t="s">
        <v>193</v>
      </c>
      <c r="I165" s="14" t="s">
        <v>31</v>
      </c>
      <c r="J165" s="14" t="s">
        <v>1224</v>
      </c>
      <c r="K165" s="14" t="s">
        <v>32</v>
      </c>
      <c r="L165" s="14"/>
      <c r="M165" s="14" t="s">
        <v>32</v>
      </c>
      <c r="N165" s="14" t="s">
        <v>32</v>
      </c>
      <c r="O165" s="14" t="s">
        <v>34</v>
      </c>
      <c r="P165" s="14" t="s">
        <v>32</v>
      </c>
      <c r="Q165" s="14" t="s">
        <v>32</v>
      </c>
      <c r="R165" s="14" t="s">
        <v>34</v>
      </c>
      <c r="S165" s="14" t="s">
        <v>32</v>
      </c>
      <c r="T165" s="14" t="s">
        <v>34</v>
      </c>
      <c r="U165" s="14" t="s">
        <v>32</v>
      </c>
      <c r="V165" s="14" t="s">
        <v>32</v>
      </c>
      <c r="W165" s="14" t="s">
        <v>32</v>
      </c>
      <c r="X165" s="14" t="s">
        <v>32</v>
      </c>
      <c r="Y165" s="14" t="s">
        <v>32</v>
      </c>
      <c r="Z165" s="14" t="s">
        <v>32</v>
      </c>
      <c r="AA165" s="14" t="s">
        <v>32</v>
      </c>
      <c r="AB165" s="14" t="s">
        <v>35</v>
      </c>
      <c r="AC165" s="14" t="s">
        <v>36</v>
      </c>
      <c r="AD165" s="13" t="str">
        <f t="shared" si="5"/>
        <v>110a HIGH STREET RAYLEIGH ESSEX .SS6 7BY</v>
      </c>
      <c r="AE165" s="13" t="str">
        <f>VLOOKUP(B165,People!B:D,2,FALSE)</f>
        <v>Kalid Miah</v>
      </c>
      <c r="AF165" s="13" t="str">
        <f>VLOOKUP(B165,People!B:D,3,FALSE)</f>
        <v>Mokbul Ali</v>
      </c>
    </row>
    <row r="166" spans="1:32" ht="15" x14ac:dyDescent="0.25">
      <c r="A166" s="14">
        <v>165</v>
      </c>
      <c r="B166" s="14" t="s">
        <v>609</v>
      </c>
      <c r="C166" s="14" t="s">
        <v>610</v>
      </c>
      <c r="D166" s="14" t="s">
        <v>611</v>
      </c>
      <c r="E166" s="14" t="s">
        <v>185</v>
      </c>
      <c r="F166" s="14" t="s">
        <v>28</v>
      </c>
      <c r="G166" s="14" t="s">
        <v>29</v>
      </c>
      <c r="H166" s="14" t="s">
        <v>612</v>
      </c>
      <c r="I166" s="14" t="s">
        <v>259</v>
      </c>
      <c r="J166" s="14" t="s">
        <v>1224</v>
      </c>
      <c r="K166" s="14" t="s">
        <v>34</v>
      </c>
      <c r="L166" s="14" t="s">
        <v>44</v>
      </c>
      <c r="M166" s="14" t="s">
        <v>32</v>
      </c>
      <c r="N166" s="14" t="s">
        <v>32</v>
      </c>
      <c r="O166" s="14" t="s">
        <v>32</v>
      </c>
      <c r="P166" s="14" t="s">
        <v>34</v>
      </c>
      <c r="Q166" s="14" t="s">
        <v>32</v>
      </c>
      <c r="R166" s="14" t="s">
        <v>32</v>
      </c>
      <c r="S166" s="14" t="s">
        <v>34</v>
      </c>
      <c r="T166" s="14" t="s">
        <v>32</v>
      </c>
      <c r="U166" s="14" t="s">
        <v>32</v>
      </c>
      <c r="V166" s="14" t="s">
        <v>32</v>
      </c>
      <c r="W166" s="14" t="s">
        <v>32</v>
      </c>
      <c r="X166" s="14" t="s">
        <v>34</v>
      </c>
      <c r="Y166" s="14" t="s">
        <v>34</v>
      </c>
      <c r="Z166" s="14" t="s">
        <v>34</v>
      </c>
      <c r="AA166" s="14" t="s">
        <v>34</v>
      </c>
      <c r="AB166" s="14" t="s">
        <v>35</v>
      </c>
      <c r="AC166" s="14" t="s">
        <v>36</v>
      </c>
      <c r="AD166" s="13" t="str">
        <f t="shared" si="5"/>
        <v>THE RECREATION GROUND STAMBRIDGE ROAD ROCHFORD ESSEX.SS4 1DG</v>
      </c>
      <c r="AE166" s="13" t="str">
        <f>VLOOKUP(B166,People!B:D,2,FALSE)</f>
        <v>David Robert Plummer</v>
      </c>
      <c r="AF166" s="13" t="str">
        <f>VLOOKUP(B166,People!B:D,3,FALSE)</f>
        <v>Rochford Town Sports &amp; Social ClubRochford Town Sports &amp; Social Club</v>
      </c>
    </row>
    <row r="167" spans="1:32" ht="15" x14ac:dyDescent="0.25">
      <c r="A167" s="14">
        <v>239</v>
      </c>
      <c r="B167" s="14" t="s">
        <v>613</v>
      </c>
      <c r="C167" s="14" t="s">
        <v>614</v>
      </c>
      <c r="D167" s="14" t="s">
        <v>615</v>
      </c>
      <c r="E167" s="14" t="s">
        <v>48</v>
      </c>
      <c r="F167" s="14" t="s">
        <v>28</v>
      </c>
      <c r="G167" s="14" t="s">
        <v>29</v>
      </c>
      <c r="H167" s="14" t="s">
        <v>616</v>
      </c>
      <c r="I167" s="14" t="s">
        <v>617</v>
      </c>
      <c r="J167" s="14" t="s">
        <v>1225</v>
      </c>
      <c r="K167" s="14">
        <v>0</v>
      </c>
      <c r="L167" s="14">
        <v>0</v>
      </c>
      <c r="M167" s="14" t="s">
        <v>32</v>
      </c>
      <c r="N167" s="14" t="s">
        <v>32</v>
      </c>
      <c r="O167" s="14" t="s">
        <v>32</v>
      </c>
      <c r="P167" s="14" t="s">
        <v>34</v>
      </c>
      <c r="Q167" s="14" t="s">
        <v>32</v>
      </c>
      <c r="R167" s="14" t="s">
        <v>34</v>
      </c>
      <c r="S167" s="14" t="s">
        <v>34</v>
      </c>
      <c r="T167" s="14" t="s">
        <v>34</v>
      </c>
      <c r="U167" s="14" t="s">
        <v>34</v>
      </c>
      <c r="V167" s="14" t="s">
        <v>32</v>
      </c>
      <c r="W167" s="14" t="s">
        <v>32</v>
      </c>
      <c r="X167" s="14" t="s">
        <v>34</v>
      </c>
      <c r="Y167" s="14" t="s">
        <v>34</v>
      </c>
      <c r="Z167" s="14" t="s">
        <v>34</v>
      </c>
      <c r="AA167" s="14" t="s">
        <v>32</v>
      </c>
      <c r="AB167" s="14" t="s">
        <v>35</v>
      </c>
      <c r="AC167" s="14" t="s">
        <v>36</v>
      </c>
      <c r="AD167" s="13" t="str">
        <f t="shared" si="5"/>
        <v>APTON HALL ROAD CANEWDON ROCHFORD ESSEX.SS4 3RH</v>
      </c>
      <c r="AE167" s="13" t="str">
        <f>VLOOKUP(B167,People!B:D,2,FALSE)</f>
        <v>Craig S Loxton</v>
      </c>
      <c r="AF167" s="13" t="str">
        <f>VLOOKUP(B167,People!B:D,3,FALSE)</f>
        <v>Apton Hall Events Ltd</v>
      </c>
    </row>
    <row r="168" spans="1:32" ht="15" x14ac:dyDescent="0.25">
      <c r="A168" s="14">
        <v>167</v>
      </c>
      <c r="B168" s="14" t="s">
        <v>618</v>
      </c>
      <c r="C168" s="14" t="s">
        <v>619</v>
      </c>
      <c r="D168" s="14" t="s">
        <v>620</v>
      </c>
      <c r="E168" s="14"/>
      <c r="F168" s="14" t="s">
        <v>41</v>
      </c>
      <c r="G168" s="14" t="s">
        <v>29</v>
      </c>
      <c r="H168" s="14" t="s">
        <v>621</v>
      </c>
      <c r="I168" s="14" t="s">
        <v>50</v>
      </c>
      <c r="J168" s="14" t="s">
        <v>1226</v>
      </c>
      <c r="K168" s="14" t="s">
        <v>34</v>
      </c>
      <c r="L168" s="14" t="s">
        <v>143</v>
      </c>
      <c r="M168" s="14" t="s">
        <v>32</v>
      </c>
      <c r="N168" s="14" t="s">
        <v>32</v>
      </c>
      <c r="O168" s="14" t="s">
        <v>32</v>
      </c>
      <c r="P168" s="14" t="s">
        <v>34</v>
      </c>
      <c r="Q168" s="14" t="s">
        <v>32</v>
      </c>
      <c r="R168" s="14" t="s">
        <v>34</v>
      </c>
      <c r="S168" s="14"/>
      <c r="T168" s="14"/>
      <c r="U168" s="14"/>
      <c r="V168" s="14"/>
      <c r="W168" s="14"/>
      <c r="X168" s="14"/>
      <c r="Y168" s="14"/>
      <c r="Z168" s="14"/>
      <c r="AA168" s="14" t="s">
        <v>32</v>
      </c>
      <c r="AB168" s="14" t="s">
        <v>35</v>
      </c>
      <c r="AC168" s="14" t="s">
        <v>36</v>
      </c>
      <c r="AD168" s="13" t="str">
        <f t="shared" si="5"/>
        <v>138-138B HIGH STREET RAYLEIGH ESSEX.SS6 7BU</v>
      </c>
      <c r="AE168" s="13" t="str">
        <f>VLOOKUP(B168,People!B:D,2,FALSE)</f>
        <v>Laura Shaw</v>
      </c>
      <c r="AF168" s="13" t="str">
        <f>VLOOKUP(B168,People!B:D,3,FALSE)</f>
        <v>WETHERSPOON PLC</v>
      </c>
    </row>
    <row r="169" spans="1:32" ht="15" x14ac:dyDescent="0.25">
      <c r="A169" s="14">
        <v>168</v>
      </c>
      <c r="B169" s="14" t="s">
        <v>622</v>
      </c>
      <c r="C169" s="14" t="s">
        <v>623</v>
      </c>
      <c r="D169" s="14" t="s">
        <v>624</v>
      </c>
      <c r="E169" s="14"/>
      <c r="F169" s="14" t="s">
        <v>28</v>
      </c>
      <c r="G169" s="14" t="s">
        <v>29</v>
      </c>
      <c r="H169" s="14" t="s">
        <v>303</v>
      </c>
      <c r="I169" s="14" t="s">
        <v>425</v>
      </c>
      <c r="J169" s="14" t="s">
        <v>1225</v>
      </c>
      <c r="K169" s="14" t="s">
        <v>32</v>
      </c>
      <c r="L169" s="14" t="s">
        <v>625</v>
      </c>
      <c r="M169" s="14" t="s">
        <v>32</v>
      </c>
      <c r="N169" s="14" t="s">
        <v>32</v>
      </c>
      <c r="O169" s="14" t="s">
        <v>34</v>
      </c>
      <c r="P169" s="14" t="s">
        <v>32</v>
      </c>
      <c r="Q169" s="14" t="s">
        <v>32</v>
      </c>
      <c r="R169" s="14"/>
      <c r="S169" s="14" t="s">
        <v>34</v>
      </c>
      <c r="T169" s="14"/>
      <c r="U169" s="14"/>
      <c r="V169" s="14" t="s">
        <v>34</v>
      </c>
      <c r="W169" s="14"/>
      <c r="X169" s="14" t="s">
        <v>34</v>
      </c>
      <c r="Y169" s="14" t="s">
        <v>34</v>
      </c>
      <c r="Z169" s="14" t="s">
        <v>34</v>
      </c>
      <c r="AA169" s="14" t="s">
        <v>34</v>
      </c>
      <c r="AB169" s="14" t="s">
        <v>35</v>
      </c>
      <c r="AC169" s="14" t="s">
        <v>36</v>
      </c>
      <c r="AD169" s="13" t="str">
        <f t="shared" si="5"/>
        <v>12 PURDEYS WAY ROCHFORD ESSEX.SS4 1NE</v>
      </c>
      <c r="AE169" s="13" t="str">
        <f>VLOOKUP(B169,People!B:D,2,FALSE)</f>
        <v>James Nicholas Sinclair</v>
      </c>
      <c r="AF169" s="13" t="str">
        <f>VLOOKUP(B169,People!B:D,3,FALSE)</f>
        <v>Rollacity</v>
      </c>
    </row>
    <row r="170" spans="1:32" ht="15" x14ac:dyDescent="0.25">
      <c r="A170" s="14">
        <v>169</v>
      </c>
      <c r="B170" s="14" t="s">
        <v>626</v>
      </c>
      <c r="C170" s="14" t="s">
        <v>627</v>
      </c>
      <c r="D170" s="14" t="s">
        <v>628</v>
      </c>
      <c r="E170" s="14"/>
      <c r="F170" s="14" t="s">
        <v>138</v>
      </c>
      <c r="G170" s="14" t="s">
        <v>29</v>
      </c>
      <c r="H170" s="14" t="s">
        <v>371</v>
      </c>
      <c r="I170" s="14" t="s">
        <v>120</v>
      </c>
      <c r="J170" s="14" t="s">
        <v>1224</v>
      </c>
      <c r="K170" s="14" t="s">
        <v>34</v>
      </c>
      <c r="L170" s="14" t="s">
        <v>143</v>
      </c>
      <c r="M170" s="14" t="s">
        <v>32</v>
      </c>
      <c r="N170" s="14" t="s">
        <v>32</v>
      </c>
      <c r="O170" s="14" t="s">
        <v>32</v>
      </c>
      <c r="P170" s="14" t="s">
        <v>34</v>
      </c>
      <c r="Q170" s="14" t="s">
        <v>32</v>
      </c>
      <c r="R170" s="14" t="s">
        <v>34</v>
      </c>
      <c r="S170" s="14" t="s">
        <v>34</v>
      </c>
      <c r="T170" s="14"/>
      <c r="U170" s="14" t="s">
        <v>34</v>
      </c>
      <c r="V170" s="14"/>
      <c r="W170" s="14"/>
      <c r="X170" s="14" t="s">
        <v>34</v>
      </c>
      <c r="Y170" s="14" t="s">
        <v>34</v>
      </c>
      <c r="Z170" s="14" t="s">
        <v>34</v>
      </c>
      <c r="AA170" s="14" t="s">
        <v>34</v>
      </c>
      <c r="AB170" s="14" t="s">
        <v>35</v>
      </c>
      <c r="AC170" s="14" t="s">
        <v>36</v>
      </c>
      <c r="AD170" s="13" t="str">
        <f t="shared" si="5"/>
        <v>18 SPA ROAD HOCKLEY ESSEX.SS5 4PH</v>
      </c>
      <c r="AE170" s="13" t="str">
        <f>VLOOKUP(B170,People!B:D,2,FALSE)</f>
        <v>Victoria Burton</v>
      </c>
      <c r="AF170" s="13" t="str">
        <f>VLOOKUP(B170,People!B:D,3,FALSE)</f>
        <v>Victoria Burton</v>
      </c>
    </row>
    <row r="171" spans="1:32" ht="15" x14ac:dyDescent="0.25">
      <c r="A171" s="14">
        <v>170</v>
      </c>
      <c r="B171" s="14" t="s">
        <v>629</v>
      </c>
      <c r="C171" s="14" t="s">
        <v>630</v>
      </c>
      <c r="D171" s="14" t="s">
        <v>631</v>
      </c>
      <c r="E171" s="14"/>
      <c r="F171" s="14" t="s">
        <v>28</v>
      </c>
      <c r="G171" s="14" t="s">
        <v>29</v>
      </c>
      <c r="H171" s="14" t="s">
        <v>432</v>
      </c>
      <c r="I171" s="14" t="s">
        <v>50</v>
      </c>
      <c r="J171" s="14" t="s">
        <v>1224</v>
      </c>
      <c r="K171" s="14" t="s">
        <v>34</v>
      </c>
      <c r="L171" s="14" t="s">
        <v>143</v>
      </c>
      <c r="M171" s="14" t="s">
        <v>32</v>
      </c>
      <c r="N171" s="14" t="s">
        <v>32</v>
      </c>
      <c r="O171" s="14" t="s">
        <v>32</v>
      </c>
      <c r="P171" s="14" t="s">
        <v>34</v>
      </c>
      <c r="Q171" s="14" t="s">
        <v>32</v>
      </c>
      <c r="R171" s="14" t="s">
        <v>34</v>
      </c>
      <c r="S171" s="14" t="s">
        <v>34</v>
      </c>
      <c r="T171" s="14" t="s">
        <v>34</v>
      </c>
      <c r="U171" s="14" t="s">
        <v>34</v>
      </c>
      <c r="V171" s="14" t="s">
        <v>34</v>
      </c>
      <c r="W171" s="14"/>
      <c r="X171" s="14" t="s">
        <v>34</v>
      </c>
      <c r="Y171" s="14" t="s">
        <v>34</v>
      </c>
      <c r="Z171" s="14" t="s">
        <v>34</v>
      </c>
      <c r="AA171" s="14" t="s">
        <v>34</v>
      </c>
      <c r="AB171" s="14" t="s">
        <v>35</v>
      </c>
      <c r="AC171" s="14" t="s">
        <v>36</v>
      </c>
      <c r="AD171" s="13" t="str">
        <f t="shared" si="5"/>
        <v>42 NORTH STREET ROCHFORD ESSEX.SS4 1AD</v>
      </c>
      <c r="AE171" s="13" t="str">
        <f>VLOOKUP(B171,People!B:D,2,FALSE)</f>
        <v>Andrea Gorman</v>
      </c>
      <c r="AF171" s="13" t="str">
        <f>VLOOKUP(B171,People!B:D,3,FALSE)</f>
        <v>Andrea Gorman</v>
      </c>
    </row>
    <row r="172" spans="1:32" ht="15" x14ac:dyDescent="0.25">
      <c r="A172" s="14">
        <v>171</v>
      </c>
      <c r="B172" s="14" t="s">
        <v>632</v>
      </c>
      <c r="C172" s="14" t="s">
        <v>633</v>
      </c>
      <c r="D172" s="14" t="s">
        <v>634</v>
      </c>
      <c r="E172" s="14"/>
      <c r="F172" s="14" t="s">
        <v>138</v>
      </c>
      <c r="G172" s="14" t="s">
        <v>29</v>
      </c>
      <c r="H172" s="14" t="s">
        <v>635</v>
      </c>
      <c r="I172" s="14" t="s">
        <v>330</v>
      </c>
      <c r="J172" s="14" t="s">
        <v>1224</v>
      </c>
      <c r="K172" s="14" t="s">
        <v>34</v>
      </c>
      <c r="L172" s="14" t="s">
        <v>625</v>
      </c>
      <c r="M172" s="14" t="s">
        <v>32</v>
      </c>
      <c r="N172" s="14" t="s">
        <v>32</v>
      </c>
      <c r="O172" s="14" t="s">
        <v>32</v>
      </c>
      <c r="P172" s="14" t="s">
        <v>34</v>
      </c>
      <c r="Q172" s="14" t="s">
        <v>32</v>
      </c>
      <c r="R172" s="14"/>
      <c r="S172" s="14" t="s">
        <v>34</v>
      </c>
      <c r="T172" s="14"/>
      <c r="U172" s="14"/>
      <c r="V172" s="14"/>
      <c r="W172" s="14"/>
      <c r="X172" s="14"/>
      <c r="Y172" s="14"/>
      <c r="Z172" s="14"/>
      <c r="AA172" s="14" t="s">
        <v>32</v>
      </c>
      <c r="AB172" s="14" t="s">
        <v>35</v>
      </c>
      <c r="AC172" s="14" t="s">
        <v>332</v>
      </c>
      <c r="AD172" s="13" t="str">
        <f t="shared" si="5"/>
        <v>WHITE HART LANE HOCKLEY ESSEX.SS5 4DQ</v>
      </c>
      <c r="AE172" s="13" t="e">
        <f>VLOOKUP(B172,People!B:D,2,FALSE)</f>
        <v>#N/A</v>
      </c>
      <c r="AF172" s="13" t="e">
        <f>VLOOKUP(B172,People!B:D,3,FALSE)</f>
        <v>#N/A</v>
      </c>
    </row>
    <row r="173" spans="1:32" ht="15" x14ac:dyDescent="0.25">
      <c r="A173" s="14">
        <v>172</v>
      </c>
      <c r="B173" s="14" t="s">
        <v>636</v>
      </c>
      <c r="C173" s="14" t="s">
        <v>637</v>
      </c>
      <c r="D173" s="14" t="s">
        <v>638</v>
      </c>
      <c r="E173" s="14"/>
      <c r="F173" s="14" t="s">
        <v>41</v>
      </c>
      <c r="G173" s="14" t="s">
        <v>29</v>
      </c>
      <c r="H173" s="14" t="s">
        <v>639</v>
      </c>
      <c r="I173" s="14" t="s">
        <v>259</v>
      </c>
      <c r="J173" s="14" t="s">
        <v>1224</v>
      </c>
      <c r="K173" s="14" t="s">
        <v>32</v>
      </c>
      <c r="L173" s="14" t="s">
        <v>44</v>
      </c>
      <c r="M173" s="14" t="s">
        <v>32</v>
      </c>
      <c r="N173" s="14" t="s">
        <v>32</v>
      </c>
      <c r="O173" s="14" t="s">
        <v>32</v>
      </c>
      <c r="P173" s="14" t="s">
        <v>34</v>
      </c>
      <c r="Q173" s="14" t="s">
        <v>32</v>
      </c>
      <c r="R173" s="14" t="s">
        <v>34</v>
      </c>
      <c r="S173" s="14" t="s">
        <v>34</v>
      </c>
      <c r="T173" s="14" t="s">
        <v>34</v>
      </c>
      <c r="U173" s="14" t="s">
        <v>34</v>
      </c>
      <c r="V173" s="14" t="s">
        <v>34</v>
      </c>
      <c r="W173" s="14"/>
      <c r="X173" s="14" t="s">
        <v>34</v>
      </c>
      <c r="Y173" s="14" t="s">
        <v>34</v>
      </c>
      <c r="Z173" s="14" t="s">
        <v>34</v>
      </c>
      <c r="AA173" s="14" t="s">
        <v>34</v>
      </c>
      <c r="AB173" s="14" t="s">
        <v>35</v>
      </c>
      <c r="AC173" s="14" t="s">
        <v>332</v>
      </c>
      <c r="AD173" s="13" t="str">
        <f t="shared" si="5"/>
        <v>2 LONDON HILL RAYLEIGH ESSEX.SS6 7HP</v>
      </c>
      <c r="AE173" s="13" t="e">
        <f>VLOOKUP(B173,People!B:D,2,FALSE)</f>
        <v>#N/A</v>
      </c>
      <c r="AF173" s="13" t="e">
        <f>VLOOKUP(B173,People!B:D,3,FALSE)</f>
        <v>#N/A</v>
      </c>
    </row>
    <row r="174" spans="1:32" ht="15" x14ac:dyDescent="0.25">
      <c r="A174" s="14">
        <v>173</v>
      </c>
      <c r="B174" s="14" t="s">
        <v>640</v>
      </c>
      <c r="C174" s="14" t="s">
        <v>641</v>
      </c>
      <c r="D174" s="14" t="s">
        <v>642</v>
      </c>
      <c r="E174" s="14" t="s">
        <v>92</v>
      </c>
      <c r="F174" s="14" t="s">
        <v>93</v>
      </c>
      <c r="G174" s="14" t="s">
        <v>29</v>
      </c>
      <c r="H174" s="14" t="s">
        <v>643</v>
      </c>
      <c r="I174" s="14" t="s">
        <v>330</v>
      </c>
      <c r="J174" s="14" t="s">
        <v>1224</v>
      </c>
      <c r="K174" s="14" t="s">
        <v>34</v>
      </c>
      <c r="L174" s="14" t="s">
        <v>644</v>
      </c>
      <c r="M174" s="14" t="s">
        <v>32</v>
      </c>
      <c r="N174" s="14" t="s">
        <v>32</v>
      </c>
      <c r="O174" s="14" t="s">
        <v>32</v>
      </c>
      <c r="P174" s="14" t="s">
        <v>34</v>
      </c>
      <c r="Q174" s="14" t="s">
        <v>32</v>
      </c>
      <c r="R174" s="14"/>
      <c r="S174" s="14" t="s">
        <v>34</v>
      </c>
      <c r="T174" s="14"/>
      <c r="U174" s="14" t="s">
        <v>34</v>
      </c>
      <c r="V174" s="14" t="s">
        <v>34</v>
      </c>
      <c r="W174" s="14"/>
      <c r="X174" s="14" t="s">
        <v>34</v>
      </c>
      <c r="Y174" s="14" t="s">
        <v>34</v>
      </c>
      <c r="Z174" s="14" t="s">
        <v>34</v>
      </c>
      <c r="AA174" s="14" t="s">
        <v>34</v>
      </c>
      <c r="AB174" s="14" t="s">
        <v>35</v>
      </c>
      <c r="AC174" s="14" t="s">
        <v>332</v>
      </c>
      <c r="AD174" s="13" t="str">
        <f t="shared" si="5"/>
        <v>204 HIGH STREET GREAT WAKERING SOUTHEND-ON-SEA ESSEX.SS3 0HF</v>
      </c>
      <c r="AE174" s="13" t="e">
        <f>VLOOKUP(B174,People!B:D,2,FALSE)</f>
        <v>#N/A</v>
      </c>
      <c r="AF174" s="13" t="e">
        <f>VLOOKUP(B174,People!B:D,3,FALSE)</f>
        <v>#N/A</v>
      </c>
    </row>
    <row r="175" spans="1:32" ht="15" x14ac:dyDescent="0.25">
      <c r="A175" s="14">
        <v>174</v>
      </c>
      <c r="B175" s="14" t="s">
        <v>645</v>
      </c>
      <c r="C175" s="14" t="s">
        <v>646</v>
      </c>
      <c r="D175" s="14" t="s">
        <v>185</v>
      </c>
      <c r="E175" s="14" t="s">
        <v>647</v>
      </c>
      <c r="F175" s="14" t="s">
        <v>28</v>
      </c>
      <c r="G175" s="14" t="s">
        <v>29</v>
      </c>
      <c r="H175" s="14" t="s">
        <v>648</v>
      </c>
      <c r="I175" s="14" t="s">
        <v>50</v>
      </c>
      <c r="J175" s="14" t="s">
        <v>1225</v>
      </c>
      <c r="K175" s="14" t="s">
        <v>34</v>
      </c>
      <c r="L175" s="14" t="s">
        <v>143</v>
      </c>
      <c r="M175" s="14" t="s">
        <v>32</v>
      </c>
      <c r="N175" s="14" t="s">
        <v>32</v>
      </c>
      <c r="O175" s="14" t="s">
        <v>32</v>
      </c>
      <c r="P175" s="14" t="s">
        <v>34</v>
      </c>
      <c r="Q175" s="14" t="s">
        <v>32</v>
      </c>
      <c r="R175" s="14" t="s">
        <v>34</v>
      </c>
      <c r="S175" s="14" t="s">
        <v>34</v>
      </c>
      <c r="T175" s="14"/>
      <c r="U175" s="14"/>
      <c r="V175" s="14"/>
      <c r="W175" s="14"/>
      <c r="X175" s="14" t="s">
        <v>34</v>
      </c>
      <c r="Y175" s="14" t="s">
        <v>34</v>
      </c>
      <c r="Z175" s="14" t="s">
        <v>34</v>
      </c>
      <c r="AA175" s="14" t="s">
        <v>34</v>
      </c>
      <c r="AB175" s="14" t="s">
        <v>35</v>
      </c>
      <c r="AC175" s="14" t="s">
        <v>36</v>
      </c>
      <c r="AD175" s="13" t="str">
        <f t="shared" si="5"/>
        <v>STAMBRIDGE ROAD STAMBRIDGE ROCHFORD ESSEX.SS4 2AX</v>
      </c>
      <c r="AE175" s="13" t="str">
        <f>VLOOKUP(B175,People!B:D,2,FALSE)</f>
        <v>Lee Carter</v>
      </c>
      <c r="AF175" s="13" t="str">
        <f>VLOOKUP(B175,People!B:D,3,FALSE)</f>
        <v>David Richard Carter</v>
      </c>
    </row>
    <row r="176" spans="1:32" ht="15" x14ac:dyDescent="0.25">
      <c r="A176" s="14">
        <v>175</v>
      </c>
      <c r="B176" s="14" t="s">
        <v>649</v>
      </c>
      <c r="C176" s="14" t="s">
        <v>650</v>
      </c>
      <c r="D176" s="14" t="s">
        <v>651</v>
      </c>
      <c r="E176" s="14"/>
      <c r="F176" s="14" t="s">
        <v>41</v>
      </c>
      <c r="G176" s="14" t="s">
        <v>29</v>
      </c>
      <c r="H176" s="14" t="s">
        <v>423</v>
      </c>
      <c r="I176" s="14" t="s">
        <v>31</v>
      </c>
      <c r="J176" s="14" t="s">
        <v>1224</v>
      </c>
      <c r="K176" s="14" t="s">
        <v>34</v>
      </c>
      <c r="L176" s="14" t="s">
        <v>44</v>
      </c>
      <c r="M176" s="14" t="s">
        <v>32</v>
      </c>
      <c r="N176" s="14" t="s">
        <v>32</v>
      </c>
      <c r="O176" s="14" t="s">
        <v>34</v>
      </c>
      <c r="P176" s="14" t="s">
        <v>32</v>
      </c>
      <c r="Q176" s="14" t="s">
        <v>32</v>
      </c>
      <c r="R176" s="14"/>
      <c r="S176" s="14"/>
      <c r="T176" s="14"/>
      <c r="U176" s="14"/>
      <c r="V176" s="14"/>
      <c r="W176" s="14"/>
      <c r="X176" s="14"/>
      <c r="Y176" s="14"/>
      <c r="Z176" s="14"/>
      <c r="AA176" s="14" t="s">
        <v>32</v>
      </c>
      <c r="AB176" s="14" t="s">
        <v>35</v>
      </c>
      <c r="AC176" s="14" t="s">
        <v>36</v>
      </c>
      <c r="AD176" s="13" t="str">
        <f t="shared" si="5"/>
        <v>32 EASTWOOD ROAD RAYLEIGH ESSEX.SS6 7JQ</v>
      </c>
      <c r="AE176" s="13" t="str">
        <f>VLOOKUP(B176,People!B:D,2,FALSE)</f>
        <v>Mohammed Jubair Hussain</v>
      </c>
      <c r="AF176" s="13" t="str">
        <f>VLOOKUP(B176,People!B:D,3,FALSE)</f>
        <v>Ruksana Hussain</v>
      </c>
    </row>
    <row r="177" spans="1:32" ht="15" x14ac:dyDescent="0.25">
      <c r="A177" s="14">
        <v>531</v>
      </c>
      <c r="B177" s="14" t="s">
        <v>1076</v>
      </c>
      <c r="C177" s="14" t="s">
        <v>1075</v>
      </c>
      <c r="D177" s="14" t="s">
        <v>1249</v>
      </c>
      <c r="E177" s="14" t="s">
        <v>41</v>
      </c>
      <c r="F177" s="14"/>
      <c r="G177" s="14" t="s">
        <v>29</v>
      </c>
      <c r="H177" s="14" t="s">
        <v>1077</v>
      </c>
      <c r="I177" s="14" t="s">
        <v>120</v>
      </c>
      <c r="J177" s="14" t="s">
        <v>1229</v>
      </c>
      <c r="K177" s="14" t="s">
        <v>32</v>
      </c>
      <c r="L177" s="14"/>
      <c r="M177" s="14" t="s">
        <v>32</v>
      </c>
      <c r="N177" s="14" t="s">
        <v>32</v>
      </c>
      <c r="O177" s="14" t="s">
        <v>32</v>
      </c>
      <c r="P177" s="14" t="s">
        <v>34</v>
      </c>
      <c r="Q177" s="14" t="s">
        <v>32</v>
      </c>
      <c r="R177" s="14" t="s">
        <v>34</v>
      </c>
      <c r="S177" s="14" t="s">
        <v>34</v>
      </c>
      <c r="T177" s="14" t="s">
        <v>32</v>
      </c>
      <c r="U177" s="14" t="s">
        <v>32</v>
      </c>
      <c r="V177" s="14" t="s">
        <v>32</v>
      </c>
      <c r="W177" s="14" t="s">
        <v>32</v>
      </c>
      <c r="X177" s="14" t="s">
        <v>32</v>
      </c>
      <c r="Y177" s="14" t="s">
        <v>34</v>
      </c>
      <c r="Z177" s="14" t="s">
        <v>32</v>
      </c>
      <c r="AA177" s="14" t="s">
        <v>32</v>
      </c>
      <c r="AB177" s="14" t="s">
        <v>35</v>
      </c>
      <c r="AC177" s="14" t="s">
        <v>36</v>
      </c>
      <c r="AD177" s="13" t="str">
        <f t="shared" si="5"/>
        <v>CROWN HILL RAYLEIGH ESSEX.SS6 7HY</v>
      </c>
      <c r="AE177" s="13" t="str">
        <f>VLOOKUP(B177,People!B:D,2,FALSE)</f>
        <v>Stephen Reynolds</v>
      </c>
      <c r="AF177" s="13" t="str">
        <f>VLOOKUP(B177,People!B:D,3,FALSE)</f>
        <v>Craftwerk Beers Limited</v>
      </c>
    </row>
    <row r="178" spans="1:32" ht="15" x14ac:dyDescent="0.25">
      <c r="A178" s="14">
        <v>177</v>
      </c>
      <c r="B178" s="14" t="s">
        <v>654</v>
      </c>
      <c r="C178" s="14" t="s">
        <v>652</v>
      </c>
      <c r="D178" s="14" t="s">
        <v>655</v>
      </c>
      <c r="E178" s="14"/>
      <c r="F178" s="14" t="s">
        <v>41</v>
      </c>
      <c r="G178" s="14" t="s">
        <v>29</v>
      </c>
      <c r="H178" s="14" t="s">
        <v>656</v>
      </c>
      <c r="I178" s="14" t="s">
        <v>77</v>
      </c>
      <c r="J178" s="14" t="s">
        <v>1225</v>
      </c>
      <c r="K178" s="14" t="s">
        <v>32</v>
      </c>
      <c r="L178" s="14" t="s">
        <v>44</v>
      </c>
      <c r="M178" s="14" t="s">
        <v>32</v>
      </c>
      <c r="N178" s="14" t="s">
        <v>34</v>
      </c>
      <c r="O178" s="14" t="s">
        <v>32</v>
      </c>
      <c r="P178" s="14" t="s">
        <v>32</v>
      </c>
      <c r="Q178" s="14" t="s">
        <v>32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 t="s">
        <v>32</v>
      </c>
      <c r="AB178" s="14" t="s">
        <v>35</v>
      </c>
      <c r="AC178" s="14" t="s">
        <v>36</v>
      </c>
      <c r="AD178" s="13" t="str">
        <f t="shared" si="5"/>
        <v>239-241 EASTWOOD ROAD RAYLEIGH ESSEX.SS6 7LF</v>
      </c>
      <c r="AE178" s="13" t="str">
        <f>VLOOKUP(B178,People!B:D,2,FALSE)</f>
        <v>John Paul Stanton</v>
      </c>
      <c r="AF178" s="13" t="str">
        <f>VLOOKUP(B178,People!B:D,3,FALSE)</f>
        <v>Sainsbury Supermarkets Ltd</v>
      </c>
    </row>
    <row r="179" spans="1:32" ht="15" x14ac:dyDescent="0.25">
      <c r="A179" s="14">
        <v>178</v>
      </c>
      <c r="B179" s="14" t="s">
        <v>657</v>
      </c>
      <c r="C179" s="14" t="s">
        <v>652</v>
      </c>
      <c r="D179" s="14" t="s">
        <v>658</v>
      </c>
      <c r="E179" s="14"/>
      <c r="F179" s="14" t="s">
        <v>28</v>
      </c>
      <c r="G179" s="14" t="s">
        <v>29</v>
      </c>
      <c r="H179" s="14" t="s">
        <v>659</v>
      </c>
      <c r="I179" s="14" t="s">
        <v>88</v>
      </c>
      <c r="J179" s="14" t="s">
        <v>1225</v>
      </c>
      <c r="K179" s="14" t="s">
        <v>32</v>
      </c>
      <c r="L179" s="14" t="s">
        <v>44</v>
      </c>
      <c r="M179" s="14" t="s">
        <v>32</v>
      </c>
      <c r="N179" s="14" t="s">
        <v>34</v>
      </c>
      <c r="O179" s="14" t="s">
        <v>32</v>
      </c>
      <c r="P179" s="14" t="s">
        <v>32</v>
      </c>
      <c r="Q179" s="14" t="s">
        <v>32</v>
      </c>
      <c r="R179" s="14"/>
      <c r="S179" s="14"/>
      <c r="T179" s="14"/>
      <c r="U179" s="14"/>
      <c r="V179" s="14"/>
      <c r="W179" s="14"/>
      <c r="X179" s="14"/>
      <c r="Y179" s="14"/>
      <c r="Z179" s="14"/>
      <c r="AA179" s="14" t="s">
        <v>32</v>
      </c>
      <c r="AB179" s="14" t="s">
        <v>35</v>
      </c>
      <c r="AC179" s="14" t="s">
        <v>36</v>
      </c>
      <c r="AD179" s="13" t="str">
        <f t="shared" si="5"/>
        <v>74 -78 WEST STREET ROCHFORD ESSEX.SS4 1AS</v>
      </c>
      <c r="AE179" s="13" t="str">
        <f>VLOOKUP(B179,People!B:D,2,FALSE)</f>
        <v>David Peter Thomas</v>
      </c>
      <c r="AF179" s="13" t="str">
        <f>VLOOKUP(B179,People!B:D,3,FALSE)</f>
        <v>Sainsbury's Supermarket Ltd</v>
      </c>
    </row>
    <row r="180" spans="1:32" ht="15" x14ac:dyDescent="0.25">
      <c r="A180" s="14">
        <v>179</v>
      </c>
      <c r="B180" s="14" t="s">
        <v>660</v>
      </c>
      <c r="C180" s="14" t="s">
        <v>661</v>
      </c>
      <c r="D180" s="14" t="s">
        <v>662</v>
      </c>
      <c r="E180" s="14" t="s">
        <v>394</v>
      </c>
      <c r="F180" s="14" t="s">
        <v>138</v>
      </c>
      <c r="G180" s="14" t="s">
        <v>29</v>
      </c>
      <c r="H180" s="14" t="s">
        <v>663</v>
      </c>
      <c r="I180" s="14" t="s">
        <v>31</v>
      </c>
      <c r="J180" s="14" t="s">
        <v>1224</v>
      </c>
      <c r="K180" s="14" t="s">
        <v>34</v>
      </c>
      <c r="L180" s="14" t="s">
        <v>44</v>
      </c>
      <c r="M180" s="14" t="s">
        <v>32</v>
      </c>
      <c r="N180" s="14" t="s">
        <v>32</v>
      </c>
      <c r="O180" s="14" t="s">
        <v>32</v>
      </c>
      <c r="P180" s="14" t="s">
        <v>34</v>
      </c>
      <c r="Q180" s="14" t="s">
        <v>32</v>
      </c>
      <c r="R180" s="14" t="s">
        <v>34</v>
      </c>
      <c r="S180" s="14" t="s">
        <v>34</v>
      </c>
      <c r="T180" s="14"/>
      <c r="U180" s="14"/>
      <c r="V180" s="14"/>
      <c r="W180" s="14"/>
      <c r="X180" s="14" t="s">
        <v>34</v>
      </c>
      <c r="Y180" s="14" t="s">
        <v>34</v>
      </c>
      <c r="Z180" s="14" t="s">
        <v>34</v>
      </c>
      <c r="AA180" s="14" t="s">
        <v>34</v>
      </c>
      <c r="AB180" s="14" t="s">
        <v>35</v>
      </c>
      <c r="AC180" s="14" t="s">
        <v>36</v>
      </c>
      <c r="AD180" s="13" t="str">
        <f t="shared" si="5"/>
        <v>THE DOME LOWER ROAD HOCKLEY ESSEX.SS5 5LU</v>
      </c>
      <c r="AE180" s="13" t="str">
        <f>VLOOKUP(B180,People!B:D,2,FALSE)</f>
        <v>Camilla Baker</v>
      </c>
      <c r="AF180" s="13" t="str">
        <f>VLOOKUP(B180,People!B:D,3,FALSE)</f>
        <v>Chulani Satis Perera</v>
      </c>
    </row>
    <row r="181" spans="1:32" ht="15" x14ac:dyDescent="0.25">
      <c r="A181" s="14">
        <v>180</v>
      </c>
      <c r="B181" s="14" t="s">
        <v>664</v>
      </c>
      <c r="C181" s="14" t="s">
        <v>665</v>
      </c>
      <c r="D181" s="14" t="s">
        <v>666</v>
      </c>
      <c r="E181" s="14"/>
      <c r="F181" s="14" t="s">
        <v>28</v>
      </c>
      <c r="G181" s="14" t="s">
        <v>29</v>
      </c>
      <c r="H181" s="14" t="s">
        <v>667</v>
      </c>
      <c r="I181" s="14" t="s">
        <v>88</v>
      </c>
      <c r="J181" s="14" t="s">
        <v>1224</v>
      </c>
      <c r="K181" s="14" t="s">
        <v>32</v>
      </c>
      <c r="L181" s="14" t="s">
        <v>44</v>
      </c>
      <c r="M181" s="14" t="s">
        <v>32</v>
      </c>
      <c r="N181" s="14" t="s">
        <v>34</v>
      </c>
      <c r="O181" s="14" t="s">
        <v>32</v>
      </c>
      <c r="P181" s="14" t="s">
        <v>32</v>
      </c>
      <c r="Q181" s="14" t="s">
        <v>32</v>
      </c>
      <c r="R181" s="14"/>
      <c r="S181" s="14"/>
      <c r="T181" s="14"/>
      <c r="U181" s="14"/>
      <c r="V181" s="14"/>
      <c r="W181" s="14"/>
      <c r="X181" s="14"/>
      <c r="Y181" s="14"/>
      <c r="Z181" s="14"/>
      <c r="AA181" s="14" t="s">
        <v>32</v>
      </c>
      <c r="AB181" s="14" t="s">
        <v>35</v>
      </c>
      <c r="AC181" s="14" t="s">
        <v>36</v>
      </c>
      <c r="AD181" s="13" t="str">
        <f t="shared" si="5"/>
        <v>531 - 533 ASHINGDON ROAD ROCHFORD ESSEX.SS4 3HE</v>
      </c>
      <c r="AE181" s="13" t="str">
        <f>VLOOKUP(B181,People!B:D,2,FALSE)</f>
        <v>MILES BURRAGE</v>
      </c>
      <c r="AF181" s="13" t="str">
        <f>VLOOKUP(B181,People!B:D,3,FALSE)</f>
        <v>MILES BURRAGE</v>
      </c>
    </row>
    <row r="182" spans="1:32" ht="15" x14ac:dyDescent="0.25">
      <c r="A182" s="14">
        <v>241</v>
      </c>
      <c r="B182" s="14" t="s">
        <v>668</v>
      </c>
      <c r="C182" s="14" t="s">
        <v>669</v>
      </c>
      <c r="D182" s="14" t="s">
        <v>670</v>
      </c>
      <c r="E182" s="14" t="s">
        <v>199</v>
      </c>
      <c r="F182" s="14"/>
      <c r="G182" s="14" t="s">
        <v>58</v>
      </c>
      <c r="H182" s="14" t="s">
        <v>406</v>
      </c>
      <c r="I182" s="14" t="s">
        <v>207</v>
      </c>
      <c r="J182" s="14" t="s">
        <v>1226</v>
      </c>
      <c r="K182" s="14" t="s">
        <v>32</v>
      </c>
      <c r="L182" s="14">
        <v>0</v>
      </c>
      <c r="M182" s="14">
        <v>0</v>
      </c>
      <c r="N182" s="14" t="s">
        <v>34</v>
      </c>
      <c r="O182" s="14">
        <v>0</v>
      </c>
      <c r="P182" s="14">
        <v>0</v>
      </c>
      <c r="Q182" s="14" t="s">
        <v>32</v>
      </c>
      <c r="R182" s="14">
        <v>0</v>
      </c>
      <c r="S182" s="14">
        <v>0</v>
      </c>
      <c r="T182" s="14">
        <v>0</v>
      </c>
      <c r="U182" s="14">
        <v>0</v>
      </c>
      <c r="V182" s="14" t="s">
        <v>32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 t="s">
        <v>35</v>
      </c>
      <c r="AC182" s="14" t="s">
        <v>36</v>
      </c>
      <c r="AD182" s="13" t="str">
        <f t="shared" si="5"/>
        <v>55 High Street Rayleigh Essex.SS6 7EJ</v>
      </c>
      <c r="AE182" s="13" t="e">
        <f>VLOOKUP(B182,People!B:D,2,FALSE)</f>
        <v>#N/A</v>
      </c>
      <c r="AF182" s="13" t="e">
        <f>VLOOKUP(B182,People!B:D,3,FALSE)</f>
        <v>#N/A</v>
      </c>
    </row>
    <row r="183" spans="1:32" ht="15" x14ac:dyDescent="0.25">
      <c r="A183" s="14">
        <v>182</v>
      </c>
      <c r="B183" s="14" t="s">
        <v>671</v>
      </c>
      <c r="C183" s="14" t="s">
        <v>672</v>
      </c>
      <c r="D183" s="14" t="s">
        <v>673</v>
      </c>
      <c r="E183" s="14" t="s">
        <v>674</v>
      </c>
      <c r="F183" s="14" t="s">
        <v>101</v>
      </c>
      <c r="G183" s="14" t="s">
        <v>29</v>
      </c>
      <c r="H183" s="14" t="s">
        <v>675</v>
      </c>
      <c r="I183" s="14" t="s">
        <v>330</v>
      </c>
      <c r="J183" s="14" t="s">
        <v>1224</v>
      </c>
      <c r="K183" s="14" t="s">
        <v>34</v>
      </c>
      <c r="L183" s="14" t="s">
        <v>44</v>
      </c>
      <c r="M183" s="14" t="s">
        <v>32</v>
      </c>
      <c r="N183" s="14" t="s">
        <v>32</v>
      </c>
      <c r="O183" s="14" t="s">
        <v>32</v>
      </c>
      <c r="P183" s="14" t="s">
        <v>34</v>
      </c>
      <c r="Q183" s="14" t="s">
        <v>32</v>
      </c>
      <c r="R183" s="14"/>
      <c r="S183" s="14" t="s">
        <v>34</v>
      </c>
      <c r="T183" s="14"/>
      <c r="U183" s="14" t="s">
        <v>34</v>
      </c>
      <c r="V183" s="14"/>
      <c r="W183" s="14"/>
      <c r="X183" s="14" t="s">
        <v>34</v>
      </c>
      <c r="Y183" s="14" t="s">
        <v>34</v>
      </c>
      <c r="Z183" s="14" t="s">
        <v>34</v>
      </c>
      <c r="AA183" s="14" t="s">
        <v>34</v>
      </c>
      <c r="AB183" s="14" t="s">
        <v>35</v>
      </c>
      <c r="AC183" s="14" t="s">
        <v>332</v>
      </c>
      <c r="AD183" s="13" t="str">
        <f t="shared" si="5"/>
        <v>SOUTH ROAD SOUTHEND AIRPORT SOUTHEND ON SEA ESSEX.SS2 6YF</v>
      </c>
      <c r="AE183" s="13" t="e">
        <f>VLOOKUP(B183,People!B:D,2,FALSE)</f>
        <v>#N/A</v>
      </c>
      <c r="AF183" s="13" t="e">
        <f>VLOOKUP(B183,People!B:D,3,FALSE)</f>
        <v>#N/A</v>
      </c>
    </row>
    <row r="184" spans="1:32" ht="15" x14ac:dyDescent="0.25">
      <c r="A184" s="14">
        <v>242</v>
      </c>
      <c r="B184" s="14" t="s">
        <v>676</v>
      </c>
      <c r="C184" s="14" t="s">
        <v>677</v>
      </c>
      <c r="D184" s="14" t="s">
        <v>678</v>
      </c>
      <c r="E184" s="14" t="s">
        <v>37</v>
      </c>
      <c r="F184" s="14"/>
      <c r="G184" s="14" t="s">
        <v>58</v>
      </c>
      <c r="H184" s="14" t="s">
        <v>181</v>
      </c>
      <c r="I184" s="14" t="s">
        <v>182</v>
      </c>
      <c r="J184" s="14" t="s">
        <v>1228</v>
      </c>
      <c r="K184" s="14" t="s">
        <v>32</v>
      </c>
      <c r="L184" s="14">
        <v>0</v>
      </c>
      <c r="M184" s="14">
        <v>0</v>
      </c>
      <c r="N184" s="14" t="s">
        <v>32</v>
      </c>
      <c r="O184" s="14">
        <v>0</v>
      </c>
      <c r="P184" s="14">
        <v>0</v>
      </c>
      <c r="Q184" s="14" t="s">
        <v>34</v>
      </c>
      <c r="R184" s="14" t="s">
        <v>32</v>
      </c>
      <c r="S184" s="14" t="s">
        <v>34</v>
      </c>
      <c r="T184" s="14" t="s">
        <v>34</v>
      </c>
      <c r="U184" s="14" t="s">
        <v>34</v>
      </c>
      <c r="V184" s="14" t="s">
        <v>32</v>
      </c>
      <c r="W184" s="14">
        <v>0</v>
      </c>
      <c r="X184" s="14" t="s">
        <v>34</v>
      </c>
      <c r="Y184" s="14" t="s">
        <v>34</v>
      </c>
      <c r="Z184" s="14" t="s">
        <v>34</v>
      </c>
      <c r="AA184" s="14" t="s">
        <v>32</v>
      </c>
      <c r="AB184" s="14" t="s">
        <v>35</v>
      </c>
      <c r="AC184" s="14" t="s">
        <v>36</v>
      </c>
      <c r="AD184" s="13" t="str">
        <f t="shared" si="5"/>
        <v>Market Square, West Street and Rochford Essex.SS4</v>
      </c>
      <c r="AE184" s="13" t="e">
        <f>VLOOKUP(B184,People!B:D,2,FALSE)</f>
        <v>#N/A</v>
      </c>
      <c r="AF184" s="13" t="e">
        <f>VLOOKUP(B184,People!B:D,3,FALSE)</f>
        <v>#N/A</v>
      </c>
    </row>
    <row r="185" spans="1:32" ht="15" x14ac:dyDescent="0.25">
      <c r="A185" s="14">
        <v>184</v>
      </c>
      <c r="B185" s="14" t="s">
        <v>679</v>
      </c>
      <c r="C185" s="14" t="s">
        <v>680</v>
      </c>
      <c r="D185" s="14" t="s">
        <v>681</v>
      </c>
      <c r="E185" s="14"/>
      <c r="F185" s="14" t="s">
        <v>28</v>
      </c>
      <c r="G185" s="14" t="s">
        <v>29</v>
      </c>
      <c r="H185" s="14" t="s">
        <v>459</v>
      </c>
      <c r="I185" s="14" t="s">
        <v>31</v>
      </c>
      <c r="J185" s="14" t="s">
        <v>1224</v>
      </c>
      <c r="K185" s="14" t="s">
        <v>34</v>
      </c>
      <c r="L185" s="14" t="s">
        <v>44</v>
      </c>
      <c r="M185" s="14" t="s">
        <v>32</v>
      </c>
      <c r="N185" s="14" t="s">
        <v>32</v>
      </c>
      <c r="O185" s="14" t="s">
        <v>34</v>
      </c>
      <c r="P185" s="14" t="s">
        <v>32</v>
      </c>
      <c r="Q185" s="14" t="s">
        <v>32</v>
      </c>
      <c r="R185" s="14" t="s">
        <v>32</v>
      </c>
      <c r="S185" s="14" t="s">
        <v>32</v>
      </c>
      <c r="T185" s="14" t="s">
        <v>32</v>
      </c>
      <c r="U185" s="14" t="s">
        <v>32</v>
      </c>
      <c r="V185" s="14" t="s">
        <v>32</v>
      </c>
      <c r="W185" s="14" t="s">
        <v>32</v>
      </c>
      <c r="X185" s="14" t="s">
        <v>32</v>
      </c>
      <c r="Y185" s="14" t="s">
        <v>32</v>
      </c>
      <c r="Z185" s="14" t="s">
        <v>32</v>
      </c>
      <c r="AA185" s="14" t="s">
        <v>32</v>
      </c>
      <c r="AB185" s="14" t="s">
        <v>35</v>
      </c>
      <c r="AC185" s="14" t="s">
        <v>36</v>
      </c>
      <c r="AD185" s="13" t="str">
        <f t="shared" si="5"/>
        <v>75 WEST STREET ROCHFORD ESSEX.SS4 1AX</v>
      </c>
      <c r="AE185" s="13" t="str">
        <f>VLOOKUP(B185,People!B:D,2,FALSE)</f>
        <v>Anwar Hussain</v>
      </c>
      <c r="AF185" s="13" t="str">
        <f>VLOOKUP(B185,People!B:D,3,FALSE)</f>
        <v>Memet Ali Kior</v>
      </c>
    </row>
    <row r="186" spans="1:32" ht="15" x14ac:dyDescent="0.25">
      <c r="A186" s="14">
        <v>185</v>
      </c>
      <c r="B186" s="14" t="s">
        <v>682</v>
      </c>
      <c r="C186" s="14" t="s">
        <v>683</v>
      </c>
      <c r="D186" s="14" t="s">
        <v>684</v>
      </c>
      <c r="E186" s="14"/>
      <c r="F186" s="14" t="s">
        <v>41</v>
      </c>
      <c r="G186" s="14" t="s">
        <v>29</v>
      </c>
      <c r="H186" s="14" t="s">
        <v>685</v>
      </c>
      <c r="I186" s="14" t="s">
        <v>576</v>
      </c>
      <c r="J186" s="14" t="s">
        <v>1225</v>
      </c>
      <c r="K186" s="14" t="s">
        <v>32</v>
      </c>
      <c r="L186" s="14" t="s">
        <v>44</v>
      </c>
      <c r="M186" s="14" t="s">
        <v>32</v>
      </c>
      <c r="N186" s="14" t="s">
        <v>34</v>
      </c>
      <c r="O186" s="14" t="s">
        <v>32</v>
      </c>
      <c r="P186" s="14" t="s">
        <v>32</v>
      </c>
      <c r="Q186" s="14" t="s">
        <v>32</v>
      </c>
      <c r="R186" s="14"/>
      <c r="S186" s="14"/>
      <c r="T186" s="14"/>
      <c r="U186" s="14"/>
      <c r="V186" s="14"/>
      <c r="W186" s="14"/>
      <c r="X186" s="14"/>
      <c r="Y186" s="14"/>
      <c r="Z186" s="14"/>
      <c r="AA186" s="14" t="s">
        <v>32</v>
      </c>
      <c r="AB186" s="14" t="s">
        <v>35</v>
      </c>
      <c r="AC186" s="14" t="s">
        <v>36</v>
      </c>
      <c r="AD186" s="13" t="str">
        <f t="shared" ref="AD186:AD222" si="6">TRIM(D186&amp;" "&amp;E186&amp;" "&amp;F186&amp;" "&amp;G186&amp;"."&amp;H186)</f>
        <v>113-117 HIGH ROAD RAYLEIGH ESSEX.SS6 7SL</v>
      </c>
      <c r="AE186" s="13" t="str">
        <f>VLOOKUP(B186,People!B:D,2,FALSE)</f>
        <v>Jamil Amjad</v>
      </c>
      <c r="AF186" s="13" t="str">
        <f>VLOOKUP(B186,People!B:D,3,FALSE)</f>
        <v>Shell UK Oil Products Ltd</v>
      </c>
    </row>
    <row r="187" spans="1:32" ht="15" x14ac:dyDescent="0.25">
      <c r="A187" s="14">
        <v>186</v>
      </c>
      <c r="B187" s="14" t="s">
        <v>686</v>
      </c>
      <c r="C187" s="14" t="s">
        <v>687</v>
      </c>
      <c r="D187" s="14" t="s">
        <v>114</v>
      </c>
      <c r="E187" s="14" t="s">
        <v>688</v>
      </c>
      <c r="F187" s="14" t="s">
        <v>28</v>
      </c>
      <c r="G187" s="14" t="s">
        <v>29</v>
      </c>
      <c r="H187" s="14" t="s">
        <v>115</v>
      </c>
      <c r="I187" s="14" t="s">
        <v>50</v>
      </c>
      <c r="J187" s="14" t="s">
        <v>1224</v>
      </c>
      <c r="K187" s="14" t="s">
        <v>34</v>
      </c>
      <c r="L187" s="14"/>
      <c r="M187" s="14" t="s">
        <v>32</v>
      </c>
      <c r="N187" s="14" t="s">
        <v>32</v>
      </c>
      <c r="O187" s="14" t="s">
        <v>32</v>
      </c>
      <c r="P187" s="14" t="s">
        <v>34</v>
      </c>
      <c r="Q187" s="14" t="s">
        <v>32</v>
      </c>
      <c r="R187" s="14" t="s">
        <v>34</v>
      </c>
      <c r="S187" s="14" t="s">
        <v>34</v>
      </c>
      <c r="T187" s="14"/>
      <c r="U187" s="14" t="s">
        <v>34</v>
      </c>
      <c r="V187" s="14" t="s">
        <v>34</v>
      </c>
      <c r="W187" s="14"/>
      <c r="X187" s="14" t="s">
        <v>34</v>
      </c>
      <c r="Y187" s="14" t="s">
        <v>34</v>
      </c>
      <c r="Z187" s="14" t="s">
        <v>34</v>
      </c>
      <c r="AA187" s="14" t="s">
        <v>34</v>
      </c>
      <c r="AB187" s="14" t="s">
        <v>35</v>
      </c>
      <c r="AC187" s="14" t="s">
        <v>36</v>
      </c>
      <c r="AD187" s="13" t="str">
        <f t="shared" si="6"/>
        <v>BALLARDS GORE PAGLESHAM, STAMBRIDGE ROCHFORD ESSEX.SS4 2DA</v>
      </c>
      <c r="AE187" s="13" t="str">
        <f>VLOOKUP(B187,People!B:D,2,FALSE)</f>
        <v>Andrea Gorman</v>
      </c>
      <c r="AF187" s="13" t="str">
        <f>VLOOKUP(B187,People!B:D,3,FALSE)</f>
        <v>Rose and Crown ‘Rochford’ Limited</v>
      </c>
    </row>
    <row r="188" spans="1:32" ht="15" x14ac:dyDescent="0.25">
      <c r="A188" s="14">
        <v>187</v>
      </c>
      <c r="B188" s="14" t="s">
        <v>689</v>
      </c>
      <c r="C188" s="14" t="s">
        <v>690</v>
      </c>
      <c r="D188" s="14" t="s">
        <v>691</v>
      </c>
      <c r="E188" s="14"/>
      <c r="F188" s="14" t="s">
        <v>138</v>
      </c>
      <c r="G188" s="14" t="s">
        <v>29</v>
      </c>
      <c r="H188" s="14" t="s">
        <v>692</v>
      </c>
      <c r="I188" s="14" t="s">
        <v>31</v>
      </c>
      <c r="J188" s="14" t="s">
        <v>1224</v>
      </c>
      <c r="K188" s="14" t="s">
        <v>34</v>
      </c>
      <c r="L188" s="14" t="s">
        <v>44</v>
      </c>
      <c r="M188" s="14" t="s">
        <v>32</v>
      </c>
      <c r="N188" s="14" t="s">
        <v>32</v>
      </c>
      <c r="O188" s="14" t="s">
        <v>34</v>
      </c>
      <c r="P188" s="14" t="s">
        <v>32</v>
      </c>
      <c r="Q188" s="14" t="s">
        <v>32</v>
      </c>
      <c r="R188" s="14" t="s">
        <v>34</v>
      </c>
      <c r="S188" s="14" t="s">
        <v>34</v>
      </c>
      <c r="T188" s="14"/>
      <c r="U188" s="14"/>
      <c r="V188" s="14"/>
      <c r="W188" s="14"/>
      <c r="X188" s="14"/>
      <c r="Y188" s="14" t="s">
        <v>34</v>
      </c>
      <c r="Z188" s="14"/>
      <c r="AA188" s="14" t="s">
        <v>32</v>
      </c>
      <c r="AB188" s="14" t="s">
        <v>35</v>
      </c>
      <c r="AC188" s="14" t="s">
        <v>36</v>
      </c>
      <c r="AD188" s="13" t="str">
        <f t="shared" si="6"/>
        <v>63 SOUTHEND ROAD HOCKLEY ESSEX.SS5 4PZ</v>
      </c>
      <c r="AE188" s="13" t="str">
        <f>VLOOKUP(B188,People!B:D,2,FALSE)</f>
        <v>Abdul Hamid</v>
      </c>
      <c r="AF188" s="13" t="str">
        <f>VLOOKUP(B188,People!B:D,3,FALSE)</f>
        <v>Abdul Hamid</v>
      </c>
    </row>
    <row r="189" spans="1:32" ht="15" x14ac:dyDescent="0.25">
      <c r="A189" s="14">
        <v>188</v>
      </c>
      <c r="B189" s="14" t="s">
        <v>693</v>
      </c>
      <c r="C189" s="14" t="s">
        <v>694</v>
      </c>
      <c r="D189" s="14" t="s">
        <v>695</v>
      </c>
      <c r="E189" s="14" t="s">
        <v>62</v>
      </c>
      <c r="F189" s="14" t="s">
        <v>138</v>
      </c>
      <c r="G189" s="14" t="s">
        <v>29</v>
      </c>
      <c r="H189" s="14" t="s">
        <v>405</v>
      </c>
      <c r="I189" s="14" t="s">
        <v>31</v>
      </c>
      <c r="J189" s="14" t="s">
        <v>1224</v>
      </c>
      <c r="K189" s="14" t="s">
        <v>34</v>
      </c>
      <c r="L189" s="14" t="s">
        <v>44</v>
      </c>
      <c r="M189" s="14" t="s">
        <v>32</v>
      </c>
      <c r="N189" s="14" t="s">
        <v>32</v>
      </c>
      <c r="O189" s="14" t="s">
        <v>32</v>
      </c>
      <c r="P189" s="14" t="s">
        <v>34</v>
      </c>
      <c r="Q189" s="14" t="s">
        <v>32</v>
      </c>
      <c r="R189" s="14" t="s">
        <v>34</v>
      </c>
      <c r="S189" s="14" t="s">
        <v>34</v>
      </c>
      <c r="T189" s="14"/>
      <c r="U189" s="14"/>
      <c r="V189" s="14"/>
      <c r="W189" s="14"/>
      <c r="X189" s="14" t="s">
        <v>34</v>
      </c>
      <c r="Y189" s="14" t="s">
        <v>34</v>
      </c>
      <c r="Z189" s="14"/>
      <c r="AA189" s="14" t="s">
        <v>32</v>
      </c>
      <c r="AB189" s="14" t="s">
        <v>35</v>
      </c>
      <c r="AC189" s="14" t="s">
        <v>36</v>
      </c>
      <c r="AD189" s="13" t="str">
        <f t="shared" si="6"/>
        <v>301 FERRY ROAD HULLBRIDGE HOCKLEY ESSEX.SS5 6NA</v>
      </c>
      <c r="AE189" s="13" t="str">
        <f>VLOOKUP(B189,People!B:D,2,FALSE)</f>
        <v>Miuhammad Abdul Kadir</v>
      </c>
      <c r="AF189" s="13" t="str">
        <f>VLOOKUP(B189,People!B:D,3,FALSE)</f>
        <v>Glumti Ltd</v>
      </c>
    </row>
    <row r="190" spans="1:32" ht="15" x14ac:dyDescent="0.25">
      <c r="A190" s="14">
        <v>189</v>
      </c>
      <c r="B190" s="14" t="s">
        <v>696</v>
      </c>
      <c r="C190" s="14" t="s">
        <v>697</v>
      </c>
      <c r="D190" s="14" t="s">
        <v>100</v>
      </c>
      <c r="E190" s="14"/>
      <c r="F190" s="14" t="s">
        <v>93</v>
      </c>
      <c r="G190" s="14" t="s">
        <v>29</v>
      </c>
      <c r="H190" s="14" t="s">
        <v>102</v>
      </c>
      <c r="I190" s="14" t="s">
        <v>698</v>
      </c>
      <c r="J190" s="14" t="s">
        <v>1227</v>
      </c>
      <c r="K190" s="14" t="s">
        <v>34</v>
      </c>
      <c r="L190" s="14" t="s">
        <v>143</v>
      </c>
      <c r="M190" s="14" t="s">
        <v>32</v>
      </c>
      <c r="N190" s="14" t="s">
        <v>32</v>
      </c>
      <c r="O190" s="14" t="s">
        <v>32</v>
      </c>
      <c r="P190" s="14" t="s">
        <v>34</v>
      </c>
      <c r="Q190" s="14" t="s">
        <v>32</v>
      </c>
      <c r="R190" s="14" t="s">
        <v>34</v>
      </c>
      <c r="S190" s="14" t="s">
        <v>34</v>
      </c>
      <c r="T190" s="14"/>
      <c r="U190" s="14" t="s">
        <v>34</v>
      </c>
      <c r="V190" s="14"/>
      <c r="W190" s="14"/>
      <c r="X190" s="14" t="s">
        <v>34</v>
      </c>
      <c r="Y190" s="14" t="s">
        <v>34</v>
      </c>
      <c r="Z190" s="14" t="s">
        <v>34</v>
      </c>
      <c r="AA190" s="14" t="s">
        <v>34</v>
      </c>
      <c r="AB190" s="14" t="s">
        <v>35</v>
      </c>
      <c r="AC190" s="14" t="s">
        <v>36</v>
      </c>
      <c r="AD190" s="13" t="str">
        <f t="shared" si="6"/>
        <v>AVIATION WAY SOUTHEND-ON-SEA ESSEX.SS2 6UN</v>
      </c>
      <c r="AE190" s="13" t="str">
        <f>VLOOKUP(B190,People!B:D,2,FALSE)</f>
        <v>Andreas Stavrinides</v>
      </c>
      <c r="AF190" s="13" t="str">
        <f>VLOOKUP(B190,People!B:D,3,FALSE)</f>
        <v>Travelforce Ltd</v>
      </c>
    </row>
    <row r="191" spans="1:32" ht="15" x14ac:dyDescent="0.25">
      <c r="A191" s="14">
        <v>190</v>
      </c>
      <c r="B191" s="14" t="s">
        <v>699</v>
      </c>
      <c r="C191" s="14" t="s">
        <v>700</v>
      </c>
      <c r="D191" s="14" t="s">
        <v>701</v>
      </c>
      <c r="E191" s="14" t="s">
        <v>62</v>
      </c>
      <c r="F191" s="14" t="s">
        <v>138</v>
      </c>
      <c r="G191" s="14" t="s">
        <v>29</v>
      </c>
      <c r="H191" s="14" t="s">
        <v>405</v>
      </c>
      <c r="I191" s="14" t="s">
        <v>259</v>
      </c>
      <c r="J191" s="14" t="s">
        <v>1224</v>
      </c>
      <c r="K191" s="14" t="s">
        <v>34</v>
      </c>
      <c r="L191" s="14" t="s">
        <v>143</v>
      </c>
      <c r="M191" s="14" t="s">
        <v>32</v>
      </c>
      <c r="N191" s="14" t="s">
        <v>32</v>
      </c>
      <c r="O191" s="14" t="s">
        <v>32</v>
      </c>
      <c r="P191" s="14" t="s">
        <v>34</v>
      </c>
      <c r="Q191" s="14" t="s">
        <v>32</v>
      </c>
      <c r="R191" s="14" t="s">
        <v>34</v>
      </c>
      <c r="S191" s="14" t="s">
        <v>34</v>
      </c>
      <c r="T191" s="14"/>
      <c r="U191" s="14"/>
      <c r="V191" s="14" t="s">
        <v>34</v>
      </c>
      <c r="W191" s="14"/>
      <c r="X191" s="14" t="s">
        <v>34</v>
      </c>
      <c r="Y191" s="14" t="s">
        <v>34</v>
      </c>
      <c r="Z191" s="14" t="s">
        <v>34</v>
      </c>
      <c r="AA191" s="14" t="s">
        <v>34</v>
      </c>
      <c r="AB191" s="14" t="s">
        <v>35</v>
      </c>
      <c r="AC191" s="14" t="s">
        <v>36</v>
      </c>
      <c r="AD191" s="13" t="str">
        <f t="shared" si="6"/>
        <v>315 FERRY ROAD HULLBRIDGE HOCKLEY ESSEX.SS5 6NA</v>
      </c>
      <c r="AE191" s="13" t="str">
        <f>VLOOKUP(B191,People!B:D,2,FALSE)</f>
        <v>Mark Hale</v>
      </c>
      <c r="AF191" s="13" t="str">
        <f>VLOOKUP(B191,People!B:D,3,FALSE)</f>
        <v>Mark Hale</v>
      </c>
    </row>
    <row r="192" spans="1:32" ht="15" x14ac:dyDescent="0.25">
      <c r="A192" s="14">
        <v>191</v>
      </c>
      <c r="B192" s="14" t="s">
        <v>702</v>
      </c>
      <c r="C192" s="14" t="s">
        <v>703</v>
      </c>
      <c r="D192" s="14" t="s">
        <v>100</v>
      </c>
      <c r="E192" s="14" t="s">
        <v>674</v>
      </c>
      <c r="F192" s="14" t="s">
        <v>93</v>
      </c>
      <c r="G192" s="14" t="s">
        <v>29</v>
      </c>
      <c r="H192" s="14" t="s">
        <v>102</v>
      </c>
      <c r="I192" s="14" t="s">
        <v>189</v>
      </c>
      <c r="J192" s="14" t="s">
        <v>1225</v>
      </c>
      <c r="K192" s="14" t="s">
        <v>34</v>
      </c>
      <c r="L192" s="14" t="s">
        <v>44</v>
      </c>
      <c r="M192" s="14" t="s">
        <v>32</v>
      </c>
      <c r="N192" s="14" t="s">
        <v>32</v>
      </c>
      <c r="O192" s="14" t="s">
        <v>32</v>
      </c>
      <c r="P192" s="14" t="s">
        <v>34</v>
      </c>
      <c r="Q192" s="14" t="s">
        <v>32</v>
      </c>
      <c r="R192" s="14" t="s">
        <v>34</v>
      </c>
      <c r="S192" s="14" t="s">
        <v>34</v>
      </c>
      <c r="T192" s="14" t="s">
        <v>34</v>
      </c>
      <c r="U192" s="14" t="s">
        <v>34</v>
      </c>
      <c r="V192" s="14" t="s">
        <v>34</v>
      </c>
      <c r="W192" s="14"/>
      <c r="X192" s="14" t="s">
        <v>34</v>
      </c>
      <c r="Y192" s="14" t="s">
        <v>34</v>
      </c>
      <c r="Z192" s="14" t="s">
        <v>34</v>
      </c>
      <c r="AA192" s="14" t="s">
        <v>34</v>
      </c>
      <c r="AB192" s="14" t="s">
        <v>35</v>
      </c>
      <c r="AC192" s="14" t="s">
        <v>36</v>
      </c>
      <c r="AD192" s="13" t="str">
        <f t="shared" si="6"/>
        <v>AVIATION WAY SOUTHEND AIRPORT SOUTHEND-ON-SEA ESSEX.SS2 6UN</v>
      </c>
      <c r="AE192" s="13" t="str">
        <f>VLOOKUP(B192,People!B:D,2,FALSE)</f>
        <v>Robert Arthur Potter</v>
      </c>
      <c r="AF192" s="13" t="str">
        <f>VLOOKUP(B192,People!B:D,3,FALSE)</f>
        <v>Southend Masonic Centre Ltd</v>
      </c>
    </row>
    <row r="193" spans="1:32" ht="15" x14ac:dyDescent="0.25">
      <c r="A193" s="14">
        <v>192</v>
      </c>
      <c r="B193" s="14" t="s">
        <v>704</v>
      </c>
      <c r="C193" s="14" t="s">
        <v>705</v>
      </c>
      <c r="D193" s="14" t="s">
        <v>706</v>
      </c>
      <c r="E193" s="14"/>
      <c r="F193" s="14" t="s">
        <v>138</v>
      </c>
      <c r="G193" s="14" t="s">
        <v>29</v>
      </c>
      <c r="H193" s="14" t="s">
        <v>707</v>
      </c>
      <c r="I193" s="14" t="s">
        <v>50</v>
      </c>
      <c r="J193" s="14" t="s">
        <v>1225</v>
      </c>
      <c r="K193" s="14" t="s">
        <v>34</v>
      </c>
      <c r="L193" s="14" t="s">
        <v>143</v>
      </c>
      <c r="M193" s="14" t="s">
        <v>32</v>
      </c>
      <c r="N193" s="14" t="s">
        <v>32</v>
      </c>
      <c r="O193" s="14" t="s">
        <v>32</v>
      </c>
      <c r="P193" s="14" t="s">
        <v>34</v>
      </c>
      <c r="Q193" s="14" t="s">
        <v>32</v>
      </c>
      <c r="R193" s="14" t="s">
        <v>34</v>
      </c>
      <c r="S193" s="14" t="s">
        <v>34</v>
      </c>
      <c r="T193" s="14"/>
      <c r="U193" s="14"/>
      <c r="V193" s="14"/>
      <c r="W193" s="14"/>
      <c r="X193" s="14" t="s">
        <v>34</v>
      </c>
      <c r="Y193" s="14" t="s">
        <v>34</v>
      </c>
      <c r="Z193" s="14" t="s">
        <v>34</v>
      </c>
      <c r="AA193" s="14" t="s">
        <v>34</v>
      </c>
      <c r="AB193" s="14" t="s">
        <v>35</v>
      </c>
      <c r="AC193" s="14" t="s">
        <v>36</v>
      </c>
      <c r="AD193" s="13" t="str">
        <f t="shared" si="6"/>
        <v>60 SOUTHEND ROAD HOCKLEY ESSEX.SS5 4QH</v>
      </c>
      <c r="AE193" s="13" t="str">
        <f>VLOOKUP(B193,People!B:D,2,FALSE)</f>
        <v>Fergus Claydon</v>
      </c>
      <c r="AF193" s="13" t="str">
        <f>VLOOKUP(B193,People!B:D,3,FALSE)</f>
        <v>Mitchells ·&amp; Butler</v>
      </c>
    </row>
    <row r="194" spans="1:32" ht="15" x14ac:dyDescent="0.25">
      <c r="A194" s="14">
        <v>193</v>
      </c>
      <c r="B194" s="14" t="s">
        <v>708</v>
      </c>
      <c r="C194" s="14" t="s">
        <v>709</v>
      </c>
      <c r="D194" s="14" t="s">
        <v>710</v>
      </c>
      <c r="E194" s="14"/>
      <c r="F194" s="14" t="s">
        <v>138</v>
      </c>
      <c r="G194" s="14" t="s">
        <v>29</v>
      </c>
      <c r="H194" s="14" t="s">
        <v>711</v>
      </c>
      <c r="I194" s="14" t="s">
        <v>88</v>
      </c>
      <c r="J194" s="14" t="s">
        <v>1224</v>
      </c>
      <c r="K194" s="14" t="s">
        <v>32</v>
      </c>
      <c r="L194" s="14" t="s">
        <v>44</v>
      </c>
      <c r="M194" s="14" t="s">
        <v>32</v>
      </c>
      <c r="N194" s="14" t="s">
        <v>34</v>
      </c>
      <c r="O194" s="14" t="s">
        <v>32</v>
      </c>
      <c r="P194" s="14" t="s">
        <v>32</v>
      </c>
      <c r="Q194" s="14" t="s">
        <v>32</v>
      </c>
      <c r="R194" s="14"/>
      <c r="S194" s="14"/>
      <c r="T194" s="14"/>
      <c r="U194" s="14"/>
      <c r="V194" s="14"/>
      <c r="W194" s="14"/>
      <c r="X194" s="14"/>
      <c r="Y194" s="14"/>
      <c r="Z194" s="14"/>
      <c r="AA194" s="14" t="s">
        <v>32</v>
      </c>
      <c r="AB194" s="14" t="s">
        <v>35</v>
      </c>
      <c r="AC194" s="14" t="s">
        <v>36</v>
      </c>
      <c r="AD194" s="13" t="str">
        <f t="shared" si="6"/>
        <v>9 SPA ROAD HOCKLEY ESSEX.SS5 4AZ</v>
      </c>
      <c r="AE194" s="13" t="str">
        <f>VLOOKUP(B194,People!B:D,2,FALSE)</f>
        <v>Kiritbhai Patel</v>
      </c>
      <c r="AF194" s="13" t="str">
        <f>VLOOKUP(B194,People!B:D,3,FALSE)</f>
        <v>Kiritbhai Patel</v>
      </c>
    </row>
    <row r="195" spans="1:32" ht="15" x14ac:dyDescent="0.25">
      <c r="A195" s="14">
        <v>194</v>
      </c>
      <c r="B195" s="14" t="s">
        <v>712</v>
      </c>
      <c r="C195" s="14" t="s">
        <v>1203</v>
      </c>
      <c r="D195" s="14" t="s">
        <v>713</v>
      </c>
      <c r="E195" s="14"/>
      <c r="F195" s="14" t="s">
        <v>28</v>
      </c>
      <c r="G195" s="14" t="s">
        <v>29</v>
      </c>
      <c r="H195" s="14" t="s">
        <v>714</v>
      </c>
      <c r="I195" s="14" t="s">
        <v>88</v>
      </c>
      <c r="J195" s="14" t="s">
        <v>1224</v>
      </c>
      <c r="K195" s="14" t="s">
        <v>32</v>
      </c>
      <c r="L195" s="14" t="s">
        <v>44</v>
      </c>
      <c r="M195" s="14" t="s">
        <v>32</v>
      </c>
      <c r="N195" s="14" t="s">
        <v>34</v>
      </c>
      <c r="O195" s="14" t="s">
        <v>32</v>
      </c>
      <c r="P195" s="14" t="s">
        <v>32</v>
      </c>
      <c r="Q195" s="14" t="s">
        <v>32</v>
      </c>
      <c r="R195" s="14"/>
      <c r="S195" s="14"/>
      <c r="T195" s="14"/>
      <c r="U195" s="14"/>
      <c r="V195" s="14"/>
      <c r="W195" s="14"/>
      <c r="X195" s="14"/>
      <c r="Y195" s="14"/>
      <c r="Z195" s="14"/>
      <c r="AA195" s="14" t="s">
        <v>32</v>
      </c>
      <c r="AB195" s="14" t="s">
        <v>35</v>
      </c>
      <c r="AC195" s="14" t="s">
        <v>36</v>
      </c>
      <c r="AD195" s="13" t="str">
        <f t="shared" si="6"/>
        <v>2 WEST STREET ROCHFORD ESSEX.SS4 1BE</v>
      </c>
      <c r="AE195" s="13" t="str">
        <f>VLOOKUP(B195,People!B:D,2,FALSE)</f>
        <v>Anomila Richards</v>
      </c>
      <c r="AF195" s="13" t="str">
        <f>VLOOKUP(B195,People!B:D,3,FALSE)</f>
        <v>Anomila Richards</v>
      </c>
    </row>
    <row r="196" spans="1:32" ht="15" x14ac:dyDescent="0.25">
      <c r="A196" s="14">
        <v>195</v>
      </c>
      <c r="B196" s="14" t="s">
        <v>715</v>
      </c>
      <c r="C196" s="14" t="s">
        <v>716</v>
      </c>
      <c r="D196" s="14" t="s">
        <v>717</v>
      </c>
      <c r="E196" s="14"/>
      <c r="F196" s="14" t="s">
        <v>41</v>
      </c>
      <c r="G196" s="14" t="s">
        <v>29</v>
      </c>
      <c r="H196" s="14" t="s">
        <v>406</v>
      </c>
      <c r="I196" s="14" t="s">
        <v>50</v>
      </c>
      <c r="J196" s="14" t="s">
        <v>1224</v>
      </c>
      <c r="K196" s="14" t="s">
        <v>32</v>
      </c>
      <c r="L196" s="14" t="s">
        <v>44</v>
      </c>
      <c r="M196" s="14" t="s">
        <v>32</v>
      </c>
      <c r="N196" s="14" t="s">
        <v>32</v>
      </c>
      <c r="O196" s="14" t="s">
        <v>32</v>
      </c>
      <c r="P196" s="14" t="s">
        <v>34</v>
      </c>
      <c r="Q196" s="14" t="s">
        <v>32</v>
      </c>
      <c r="R196" s="14" t="s">
        <v>34</v>
      </c>
      <c r="S196" s="14" t="s">
        <v>34</v>
      </c>
      <c r="T196" s="14"/>
      <c r="U196" s="14"/>
      <c r="V196" s="14" t="s">
        <v>34</v>
      </c>
      <c r="W196" s="14"/>
      <c r="X196" s="14" t="s">
        <v>34</v>
      </c>
      <c r="Y196" s="14" t="s">
        <v>34</v>
      </c>
      <c r="Z196" s="14" t="s">
        <v>34</v>
      </c>
      <c r="AA196" s="14" t="s">
        <v>34</v>
      </c>
      <c r="AB196" s="14" t="s">
        <v>35</v>
      </c>
      <c r="AC196" s="14" t="s">
        <v>36</v>
      </c>
      <c r="AD196" s="13" t="str">
        <f t="shared" si="6"/>
        <v>93 HIGH STREET RAYLEIGH ESSEX.SS6 7EJ</v>
      </c>
      <c r="AE196" s="13" t="str">
        <f>VLOOKUP(B196,People!B:D,2,FALSE)</f>
        <v>Russell Best</v>
      </c>
      <c r="AF196" s="13" t="str">
        <f>VLOOKUP(B196,People!B:D,3,FALSE)</f>
        <v>Punch Partnerships (PTL) Limited</v>
      </c>
    </row>
    <row r="197" spans="1:32" ht="15" x14ac:dyDescent="0.25">
      <c r="A197" s="14">
        <v>196</v>
      </c>
      <c r="B197" s="14" t="s">
        <v>718</v>
      </c>
      <c r="C197" s="14" t="s">
        <v>719</v>
      </c>
      <c r="D197" s="14" t="s">
        <v>720</v>
      </c>
      <c r="E197" s="14"/>
      <c r="F197" s="14" t="s">
        <v>41</v>
      </c>
      <c r="G197" s="14" t="s">
        <v>29</v>
      </c>
      <c r="H197" s="14" t="s">
        <v>131</v>
      </c>
      <c r="I197" s="14" t="s">
        <v>31</v>
      </c>
      <c r="J197" s="14" t="s">
        <v>1224</v>
      </c>
      <c r="K197" s="14" t="s">
        <v>32</v>
      </c>
      <c r="L197" s="14" t="s">
        <v>44</v>
      </c>
      <c r="M197" s="14" t="s">
        <v>32</v>
      </c>
      <c r="N197" s="14" t="s">
        <v>32</v>
      </c>
      <c r="O197" s="14" t="s">
        <v>32</v>
      </c>
      <c r="P197" s="14" t="s">
        <v>34</v>
      </c>
      <c r="Q197" s="14" t="s">
        <v>32</v>
      </c>
      <c r="R197" s="14" t="s">
        <v>34</v>
      </c>
      <c r="S197" s="14" t="s">
        <v>34</v>
      </c>
      <c r="T197" s="14"/>
      <c r="U197" s="14"/>
      <c r="V197" s="14"/>
      <c r="W197" s="14"/>
      <c r="X197" s="14" t="s">
        <v>34</v>
      </c>
      <c r="Y197" s="14" t="s">
        <v>34</v>
      </c>
      <c r="Z197" s="14" t="s">
        <v>34</v>
      </c>
      <c r="AA197" s="14" t="s">
        <v>34</v>
      </c>
      <c r="AB197" s="14" t="s">
        <v>35</v>
      </c>
      <c r="AC197" s="14" t="s">
        <v>36</v>
      </c>
      <c r="AD197" s="13" t="str">
        <f t="shared" si="6"/>
        <v>11 HIGH STREET RAYLEIGH ESSEX.SS6 7EW</v>
      </c>
      <c r="AE197" s="13" t="str">
        <f>VLOOKUP(B197,People!B:D,2,FALSE)</f>
        <v>Carl Watson</v>
      </c>
      <c r="AF197" s="13" t="str">
        <f>VLOOKUP(B197,People!B:D,3,FALSE)</f>
        <v>Carl Watson</v>
      </c>
    </row>
    <row r="198" spans="1:32" ht="15" x14ac:dyDescent="0.25">
      <c r="A198" s="14">
        <v>197</v>
      </c>
      <c r="B198" s="14" t="s">
        <v>721</v>
      </c>
      <c r="C198" s="14" t="s">
        <v>722</v>
      </c>
      <c r="D198" s="14" t="s">
        <v>723</v>
      </c>
      <c r="E198" s="14" t="s">
        <v>92</v>
      </c>
      <c r="F198" s="14" t="s">
        <v>93</v>
      </c>
      <c r="G198" s="14" t="s">
        <v>29</v>
      </c>
      <c r="H198" s="14" t="s">
        <v>724</v>
      </c>
      <c r="I198" s="14" t="s">
        <v>82</v>
      </c>
      <c r="J198" s="14" t="s">
        <v>1228</v>
      </c>
      <c r="K198" s="14" t="s">
        <v>32</v>
      </c>
      <c r="L198" s="14" t="s">
        <v>44</v>
      </c>
      <c r="M198" s="14" t="s">
        <v>32</v>
      </c>
      <c r="N198" s="14" t="s">
        <v>32</v>
      </c>
      <c r="O198" s="14" t="s">
        <v>32</v>
      </c>
      <c r="P198" s="14" t="s">
        <v>32</v>
      </c>
      <c r="Q198" s="14" t="s">
        <v>34</v>
      </c>
      <c r="R198" s="14"/>
      <c r="S198" s="14" t="s">
        <v>34</v>
      </c>
      <c r="T198" s="14" t="s">
        <v>34</v>
      </c>
      <c r="U198" s="14" t="s">
        <v>34</v>
      </c>
      <c r="V198" s="14" t="s">
        <v>34</v>
      </c>
      <c r="W198" s="14"/>
      <c r="X198" s="14" t="s">
        <v>34</v>
      </c>
      <c r="Y198" s="14" t="s">
        <v>34</v>
      </c>
      <c r="Z198" s="14" t="s">
        <v>34</v>
      </c>
      <c r="AA198" s="14" t="s">
        <v>34</v>
      </c>
      <c r="AB198" s="14" t="s">
        <v>35</v>
      </c>
      <c r="AC198" s="14" t="s">
        <v>36</v>
      </c>
      <c r="AD198" s="13" t="str">
        <f t="shared" si="6"/>
        <v>NEW ROAD GREAT WAKERING SOUTHEND-ON-SEA ESSEX.SS3 0AN</v>
      </c>
      <c r="AE198" s="13" t="e">
        <f>VLOOKUP(B198,People!B:D,2,FALSE)</f>
        <v>#N/A</v>
      </c>
      <c r="AF198" s="13" t="e">
        <f>VLOOKUP(B198,People!B:D,3,FALSE)</f>
        <v>#N/A</v>
      </c>
    </row>
    <row r="199" spans="1:32" ht="15" x14ac:dyDescent="0.25">
      <c r="A199" s="14">
        <v>198</v>
      </c>
      <c r="B199" s="14" t="s">
        <v>725</v>
      </c>
      <c r="C199" s="14" t="s">
        <v>726</v>
      </c>
      <c r="D199" s="14" t="s">
        <v>185</v>
      </c>
      <c r="E199" s="14" t="s">
        <v>647</v>
      </c>
      <c r="F199" s="14" t="s">
        <v>28</v>
      </c>
      <c r="G199" s="14" t="s">
        <v>29</v>
      </c>
      <c r="H199" s="14" t="s">
        <v>727</v>
      </c>
      <c r="I199" s="14" t="s">
        <v>82</v>
      </c>
      <c r="J199" s="14" t="s">
        <v>1224</v>
      </c>
      <c r="K199" s="14" t="s">
        <v>32</v>
      </c>
      <c r="L199" s="14" t="s">
        <v>44</v>
      </c>
      <c r="M199" s="14" t="s">
        <v>32</v>
      </c>
      <c r="N199" s="14" t="s">
        <v>32</v>
      </c>
      <c r="O199" s="14" t="s">
        <v>32</v>
      </c>
      <c r="P199" s="14" t="s">
        <v>32</v>
      </c>
      <c r="Q199" s="14" t="s">
        <v>34</v>
      </c>
      <c r="R199" s="14" t="s">
        <v>34</v>
      </c>
      <c r="S199" s="14" t="s">
        <v>34</v>
      </c>
      <c r="T199" s="14" t="s">
        <v>34</v>
      </c>
      <c r="U199" s="14" t="s">
        <v>34</v>
      </c>
      <c r="V199" s="14"/>
      <c r="W199" s="14"/>
      <c r="X199" s="14" t="s">
        <v>34</v>
      </c>
      <c r="Y199" s="14" t="s">
        <v>34</v>
      </c>
      <c r="Z199" s="14" t="s">
        <v>34</v>
      </c>
      <c r="AA199" s="14" t="s">
        <v>34</v>
      </c>
      <c r="AB199" s="14" t="s">
        <v>35</v>
      </c>
      <c r="AC199" s="14" t="s">
        <v>36</v>
      </c>
      <c r="AD199" s="13" t="str">
        <f t="shared" si="6"/>
        <v>STAMBRIDGE ROAD STAMBRIDGE ROCHFORD ESSEX.SS4 2AR</v>
      </c>
      <c r="AE199" s="13" t="e">
        <f>VLOOKUP(B199,People!B:D,2,FALSE)</f>
        <v>#N/A</v>
      </c>
      <c r="AF199" s="13" t="e">
        <f>VLOOKUP(B199,People!B:D,3,FALSE)</f>
        <v>#N/A</v>
      </c>
    </row>
    <row r="200" spans="1:32" ht="15" x14ac:dyDescent="0.25">
      <c r="A200" s="14">
        <v>199</v>
      </c>
      <c r="B200" s="14" t="s">
        <v>728</v>
      </c>
      <c r="C200" s="14" t="s">
        <v>729</v>
      </c>
      <c r="D200" s="14" t="s">
        <v>185</v>
      </c>
      <c r="E200" s="14"/>
      <c r="F200" s="14" t="s">
        <v>28</v>
      </c>
      <c r="G200" s="14" t="s">
        <v>29</v>
      </c>
      <c r="H200" s="14" t="s">
        <v>727</v>
      </c>
      <c r="I200" s="14" t="s">
        <v>259</v>
      </c>
      <c r="J200" s="14" t="s">
        <v>1224</v>
      </c>
      <c r="K200" s="14" t="s">
        <v>32</v>
      </c>
      <c r="L200" s="14" t="s">
        <v>44</v>
      </c>
      <c r="M200" s="14" t="s">
        <v>32</v>
      </c>
      <c r="N200" s="14" t="s">
        <v>32</v>
      </c>
      <c r="O200" s="14" t="s">
        <v>34</v>
      </c>
      <c r="P200" s="14" t="s">
        <v>32</v>
      </c>
      <c r="Q200" s="14" t="s">
        <v>32</v>
      </c>
      <c r="R200" s="14"/>
      <c r="S200" s="14"/>
      <c r="T200" s="14"/>
      <c r="U200" s="14"/>
      <c r="V200" s="14"/>
      <c r="W200" s="14"/>
      <c r="X200" s="14"/>
      <c r="Y200" s="14"/>
      <c r="Z200" s="14"/>
      <c r="AA200" s="14" t="s">
        <v>32</v>
      </c>
      <c r="AB200" s="14" t="s">
        <v>35</v>
      </c>
      <c r="AC200" s="14" t="s">
        <v>332</v>
      </c>
      <c r="AD200" s="13" t="str">
        <f t="shared" si="6"/>
        <v>STAMBRIDGE ROAD ROCHFORD ESSEX.SS4 2AR</v>
      </c>
      <c r="AE200" s="13" t="e">
        <f>VLOOKUP(B200,People!B:D,2,FALSE)</f>
        <v>#N/A</v>
      </c>
      <c r="AF200" s="13" t="e">
        <f>VLOOKUP(B200,People!B:D,3,FALSE)</f>
        <v>#N/A</v>
      </c>
    </row>
    <row r="201" spans="1:32" ht="15" x14ac:dyDescent="0.25">
      <c r="A201" s="14">
        <v>200</v>
      </c>
      <c r="B201" s="14" t="s">
        <v>730</v>
      </c>
      <c r="C201" s="14" t="s">
        <v>731</v>
      </c>
      <c r="D201" s="14" t="s">
        <v>732</v>
      </c>
      <c r="E201" s="14"/>
      <c r="F201" s="14" t="s">
        <v>28</v>
      </c>
      <c r="G201" s="14" t="s">
        <v>29</v>
      </c>
      <c r="H201" s="14" t="s">
        <v>733</v>
      </c>
      <c r="I201" s="14" t="s">
        <v>576</v>
      </c>
      <c r="J201" s="14" t="s">
        <v>1226</v>
      </c>
      <c r="K201" s="14" t="s">
        <v>32</v>
      </c>
      <c r="L201" s="14" t="s">
        <v>44</v>
      </c>
      <c r="M201" s="14" t="s">
        <v>34</v>
      </c>
      <c r="N201" s="14" t="s">
        <v>34</v>
      </c>
      <c r="O201" s="14" t="s">
        <v>32</v>
      </c>
      <c r="P201" s="14" t="s">
        <v>32</v>
      </c>
      <c r="Q201" s="14" t="s">
        <v>32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 t="s">
        <v>32</v>
      </c>
      <c r="AB201" s="14" t="s">
        <v>35</v>
      </c>
      <c r="AC201" s="14" t="s">
        <v>36</v>
      </c>
      <c r="AD201" s="13" t="str">
        <f t="shared" si="6"/>
        <v>111 ASHINGDON ROAD ROCHFORD ESSEX.SS4 1RF</v>
      </c>
      <c r="AE201" s="13" t="e">
        <f>VLOOKUP(B201,People!B:D,2,FALSE)</f>
        <v>#N/A</v>
      </c>
      <c r="AF201" s="13" t="e">
        <f>VLOOKUP(B201,People!B:D,3,FALSE)</f>
        <v>#N/A</v>
      </c>
    </row>
    <row r="202" spans="1:32" ht="15" x14ac:dyDescent="0.25">
      <c r="A202" s="14">
        <v>60</v>
      </c>
      <c r="B202" s="14" t="s">
        <v>1037</v>
      </c>
      <c r="C202" s="14" t="s">
        <v>1036</v>
      </c>
      <c r="D202" s="14" t="s">
        <v>282</v>
      </c>
      <c r="E202" s="14"/>
      <c r="F202" s="14" t="s">
        <v>28</v>
      </c>
      <c r="G202" s="14" t="s">
        <v>29</v>
      </c>
      <c r="H202" s="14" t="s">
        <v>283</v>
      </c>
      <c r="I202" s="14" t="s">
        <v>82</v>
      </c>
      <c r="J202" s="14" t="s">
        <v>1224</v>
      </c>
      <c r="K202" s="14" t="s">
        <v>34</v>
      </c>
      <c r="L202" s="14" t="s">
        <v>143</v>
      </c>
      <c r="M202" s="14" t="s">
        <v>32</v>
      </c>
      <c r="N202" s="14" t="s">
        <v>32</v>
      </c>
      <c r="O202" s="14" t="s">
        <v>32</v>
      </c>
      <c r="P202" s="14" t="s">
        <v>34</v>
      </c>
      <c r="Q202" s="14" t="s">
        <v>32</v>
      </c>
      <c r="R202" s="14" t="s">
        <v>34</v>
      </c>
      <c r="S202" s="14" t="s">
        <v>34</v>
      </c>
      <c r="T202" s="14" t="s">
        <v>34</v>
      </c>
      <c r="U202" s="14" t="s">
        <v>34</v>
      </c>
      <c r="V202" s="14" t="s">
        <v>34</v>
      </c>
      <c r="W202" s="14"/>
      <c r="X202" s="14" t="s">
        <v>34</v>
      </c>
      <c r="Y202" s="14" t="s">
        <v>34</v>
      </c>
      <c r="Z202" s="14" t="s">
        <v>34</v>
      </c>
      <c r="AA202" s="14" t="s">
        <v>34</v>
      </c>
      <c r="AB202" s="14" t="s">
        <v>35</v>
      </c>
      <c r="AC202" s="14" t="s">
        <v>36</v>
      </c>
      <c r="AD202" s="13" t="str">
        <f t="shared" si="6"/>
        <v>BRADLEY WAY ROCHFORD ESSEX.SS4 1BU</v>
      </c>
      <c r="AE202" s="13" t="str">
        <f>VLOOKUP(B202,People!B:D,2,FALSE)</f>
        <v>Robert Hewett</v>
      </c>
      <c r="AF202" s="13" t="str">
        <f>VLOOKUP(B202,People!B:D,3,FALSE)</f>
        <v>Fusion Life Style</v>
      </c>
    </row>
    <row r="203" spans="1:32" ht="15" x14ac:dyDescent="0.25">
      <c r="A203" s="14">
        <v>202</v>
      </c>
      <c r="B203" s="14" t="s">
        <v>734</v>
      </c>
      <c r="C203" s="14" t="s">
        <v>735</v>
      </c>
      <c r="D203" s="14" t="s">
        <v>736</v>
      </c>
      <c r="E203" s="14"/>
      <c r="F203" s="14" t="s">
        <v>28</v>
      </c>
      <c r="G203" s="14" t="s">
        <v>29</v>
      </c>
      <c r="H203" s="14" t="s">
        <v>737</v>
      </c>
      <c r="I203" s="14" t="s">
        <v>189</v>
      </c>
      <c r="J203" s="14" t="s">
        <v>1224</v>
      </c>
      <c r="K203" s="14" t="s">
        <v>34</v>
      </c>
      <c r="L203" s="14" t="s">
        <v>738</v>
      </c>
      <c r="M203" s="14" t="s">
        <v>32</v>
      </c>
      <c r="N203" s="14" t="s">
        <v>32</v>
      </c>
      <c r="O203" s="14" t="s">
        <v>32</v>
      </c>
      <c r="P203" s="14" t="s">
        <v>34</v>
      </c>
      <c r="Q203" s="14" t="s">
        <v>32</v>
      </c>
      <c r="R203" s="14" t="s">
        <v>34</v>
      </c>
      <c r="S203" s="14" t="s">
        <v>34</v>
      </c>
      <c r="T203" s="14" t="s">
        <v>34</v>
      </c>
      <c r="U203" s="14"/>
      <c r="V203" s="14" t="s">
        <v>34</v>
      </c>
      <c r="W203" s="14"/>
      <c r="X203" s="14" t="s">
        <v>34</v>
      </c>
      <c r="Y203" s="14" t="s">
        <v>34</v>
      </c>
      <c r="Z203" s="14" t="s">
        <v>34</v>
      </c>
      <c r="AA203" s="14" t="s">
        <v>34</v>
      </c>
      <c r="AB203" s="14" t="s">
        <v>35</v>
      </c>
      <c r="AC203" s="14" t="s">
        <v>36</v>
      </c>
      <c r="AD203" s="13" t="str">
        <f t="shared" si="6"/>
        <v>SUTTON ROAD ROCHFORD ESSEX.SS4 1LQ</v>
      </c>
      <c r="AE203" s="13" t="str">
        <f>VLOOKUP(B203,People!B:D,2,FALSE)</f>
        <v>Oliver Tabor</v>
      </c>
      <c r="AF203" s="13" t="str">
        <f>VLOOKUP(B203,People!B:D,3,FALSE)</f>
        <v>Tabor Farm Ltd</v>
      </c>
    </row>
    <row r="204" spans="1:32" ht="15" x14ac:dyDescent="0.25">
      <c r="A204" s="14">
        <v>244</v>
      </c>
      <c r="B204" s="14" t="s">
        <v>739</v>
      </c>
      <c r="C204" s="14" t="s">
        <v>740</v>
      </c>
      <c r="D204" s="14" t="s">
        <v>741</v>
      </c>
      <c r="E204" s="14" t="s">
        <v>199</v>
      </c>
      <c r="F204" s="14"/>
      <c r="G204" s="14" t="s">
        <v>58</v>
      </c>
      <c r="H204" s="14" t="s">
        <v>97</v>
      </c>
      <c r="I204" s="14" t="s">
        <v>742</v>
      </c>
      <c r="J204" s="14" t="s">
        <v>1224</v>
      </c>
      <c r="K204" s="14" t="s">
        <v>32</v>
      </c>
      <c r="L204" s="14">
        <v>0</v>
      </c>
      <c r="M204" s="14">
        <v>0</v>
      </c>
      <c r="N204" s="14" t="s">
        <v>32</v>
      </c>
      <c r="O204" s="14" t="s">
        <v>34</v>
      </c>
      <c r="P204" s="14">
        <v>0</v>
      </c>
      <c r="Q204" s="14" t="s">
        <v>32</v>
      </c>
      <c r="R204" s="14">
        <v>0</v>
      </c>
      <c r="S204" s="14" t="s">
        <v>34</v>
      </c>
      <c r="T204" s="14">
        <v>0</v>
      </c>
      <c r="U204" s="14">
        <v>0</v>
      </c>
      <c r="V204" s="14" t="s">
        <v>32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 t="s">
        <v>35</v>
      </c>
      <c r="AC204" s="14" t="s">
        <v>36</v>
      </c>
      <c r="AD204" s="13" t="str">
        <f t="shared" si="6"/>
        <v>30 High Street Rayleigh Essex.SS6 7EF</v>
      </c>
      <c r="AE204" s="13" t="str">
        <f>VLOOKUP(B204,People!B:D,2,FALSE)</f>
        <v>Joe Sloan</v>
      </c>
      <c r="AF204" s="13" t="str">
        <f>VLOOKUP(B204,People!B:D,3,FALSE)</f>
        <v>Eighty Eight Mens Hair</v>
      </c>
    </row>
    <row r="205" spans="1:32" ht="15" x14ac:dyDescent="0.25">
      <c r="A205" s="14">
        <v>204</v>
      </c>
      <c r="B205" s="14" t="s">
        <v>743</v>
      </c>
      <c r="C205" s="14" t="s">
        <v>744</v>
      </c>
      <c r="D205" s="14" t="s">
        <v>745</v>
      </c>
      <c r="E205" s="14"/>
      <c r="F205" s="14" t="s">
        <v>28</v>
      </c>
      <c r="G205" s="14" t="s">
        <v>29</v>
      </c>
      <c r="H205" s="14" t="s">
        <v>321</v>
      </c>
      <c r="I205" s="14" t="s">
        <v>31</v>
      </c>
      <c r="J205" s="14" t="s">
        <v>1229</v>
      </c>
      <c r="K205" s="14" t="s">
        <v>34</v>
      </c>
      <c r="L205" s="14" t="s">
        <v>44</v>
      </c>
      <c r="M205" s="14" t="s">
        <v>32</v>
      </c>
      <c r="N205" s="14" t="s">
        <v>32</v>
      </c>
      <c r="O205" s="14" t="s">
        <v>32</v>
      </c>
      <c r="P205" s="14" t="s">
        <v>34</v>
      </c>
      <c r="Q205" s="14" t="s">
        <v>32</v>
      </c>
      <c r="R205" s="14" t="s">
        <v>34</v>
      </c>
      <c r="S205" s="14" t="s">
        <v>34</v>
      </c>
      <c r="T205" s="14"/>
      <c r="U205" s="14"/>
      <c r="V205" s="14"/>
      <c r="W205" s="14"/>
      <c r="X205" s="14"/>
      <c r="Y205" s="14" t="s">
        <v>34</v>
      </c>
      <c r="Z205" s="14"/>
      <c r="AA205" s="14" t="s">
        <v>32</v>
      </c>
      <c r="AB205" s="14" t="s">
        <v>35</v>
      </c>
      <c r="AC205" s="14" t="s">
        <v>36</v>
      </c>
      <c r="AD205" s="13" t="str">
        <f t="shared" si="6"/>
        <v>8 EAST STREET ROCHFORD ESSEX.SS4 1DB</v>
      </c>
      <c r="AE205" s="13" t="str">
        <f>VLOOKUP(B205,People!B:D,2,FALSE)</f>
        <v>Mohammed Ashik</v>
      </c>
      <c r="AF205" s="13" t="str">
        <f>VLOOKUP(B205,People!B:D,3,FALSE)</f>
        <v>Mohammed Ashik</v>
      </c>
    </row>
    <row r="206" spans="1:32" ht="15" x14ac:dyDescent="0.25">
      <c r="A206" s="14">
        <v>205</v>
      </c>
      <c r="B206" s="14" t="s">
        <v>746</v>
      </c>
      <c r="C206" s="14" t="s">
        <v>747</v>
      </c>
      <c r="D206" s="14" t="s">
        <v>748</v>
      </c>
      <c r="E206" s="14"/>
      <c r="F206" s="14" t="s">
        <v>41</v>
      </c>
      <c r="G206" s="14" t="s">
        <v>29</v>
      </c>
      <c r="H206" s="14" t="s">
        <v>749</v>
      </c>
      <c r="I206" s="14" t="s">
        <v>88</v>
      </c>
      <c r="J206" s="14" t="s">
        <v>1224</v>
      </c>
      <c r="K206" s="14" t="s">
        <v>32</v>
      </c>
      <c r="L206" s="14" t="s">
        <v>44</v>
      </c>
      <c r="M206" s="14" t="s">
        <v>32</v>
      </c>
      <c r="N206" s="14" t="s">
        <v>34</v>
      </c>
      <c r="O206" s="14" t="s">
        <v>32</v>
      </c>
      <c r="P206" s="14" t="s">
        <v>32</v>
      </c>
      <c r="Q206" s="14" t="s">
        <v>32</v>
      </c>
      <c r="R206" s="14"/>
      <c r="S206" s="14"/>
      <c r="T206" s="14"/>
      <c r="U206" s="14"/>
      <c r="V206" s="14"/>
      <c r="W206" s="14"/>
      <c r="X206" s="14" t="s">
        <v>32</v>
      </c>
      <c r="Y206" s="14" t="s">
        <v>32</v>
      </c>
      <c r="Z206" s="14" t="s">
        <v>32</v>
      </c>
      <c r="AA206" s="14" t="s">
        <v>32</v>
      </c>
      <c r="AB206" s="14" t="s">
        <v>35</v>
      </c>
      <c r="AC206" s="14" t="s">
        <v>36</v>
      </c>
      <c r="AD206" s="13" t="str">
        <f t="shared" si="6"/>
        <v>132 LONDON ROAD RAYLEIGH ESSEX.SS6 9BN</v>
      </c>
      <c r="AE206" s="13" t="str">
        <f>VLOOKUP(B206,People!B:D,2,FALSE)</f>
        <v>Victoria Turner</v>
      </c>
      <c r="AF206" s="13" t="str">
        <f>VLOOKUP(B206,People!B:D,3,FALSE)</f>
        <v>Tesco Stores Ltd</v>
      </c>
    </row>
    <row r="207" spans="1:32" ht="15" x14ac:dyDescent="0.25">
      <c r="A207" s="14">
        <v>206</v>
      </c>
      <c r="B207" s="14" t="s">
        <v>750</v>
      </c>
      <c r="C207" s="14" t="s">
        <v>751</v>
      </c>
      <c r="D207" s="14" t="s">
        <v>752</v>
      </c>
      <c r="E207" s="14"/>
      <c r="F207" s="14" t="s">
        <v>28</v>
      </c>
      <c r="G207" s="14" t="s">
        <v>29</v>
      </c>
      <c r="H207" s="14" t="s">
        <v>714</v>
      </c>
      <c r="I207" s="14" t="s">
        <v>276</v>
      </c>
      <c r="J207" s="14" t="s">
        <v>1224</v>
      </c>
      <c r="K207" s="14" t="s">
        <v>32</v>
      </c>
      <c r="L207" s="14" t="s">
        <v>753</v>
      </c>
      <c r="M207" s="14" t="s">
        <v>32</v>
      </c>
      <c r="N207" s="14" t="s">
        <v>32</v>
      </c>
      <c r="O207" s="14" t="s">
        <v>32</v>
      </c>
      <c r="P207" s="14" t="s">
        <v>32</v>
      </c>
      <c r="Q207" s="14" t="s">
        <v>34</v>
      </c>
      <c r="R207" s="14" t="s">
        <v>34</v>
      </c>
      <c r="S207" s="14"/>
      <c r="T207" s="14"/>
      <c r="U207" s="14"/>
      <c r="V207" s="14"/>
      <c r="W207" s="14"/>
      <c r="X207" s="14" t="s">
        <v>32</v>
      </c>
      <c r="Y207" s="14" t="s">
        <v>32</v>
      </c>
      <c r="Z207" s="14" t="s">
        <v>32</v>
      </c>
      <c r="AA207" s="14" t="s">
        <v>32</v>
      </c>
      <c r="AB207" s="14" t="s">
        <v>35</v>
      </c>
      <c r="AC207" s="14" t="s">
        <v>36</v>
      </c>
      <c r="AD207" s="13" t="str">
        <f t="shared" si="6"/>
        <v>31 WEST STREET ROCHFORD ESSEX.SS4 1BE</v>
      </c>
      <c r="AE207" s="13" t="e">
        <f>VLOOKUP(B207,People!B:D,2,FALSE)</f>
        <v>#N/A</v>
      </c>
      <c r="AF207" s="13" t="e">
        <f>VLOOKUP(B207,People!B:D,3,FALSE)</f>
        <v>#N/A</v>
      </c>
    </row>
    <row r="208" spans="1:32" ht="15" x14ac:dyDescent="0.25">
      <c r="A208" s="14">
        <v>549</v>
      </c>
      <c r="B208" s="14" t="s">
        <v>1183</v>
      </c>
      <c r="C208" s="14" t="s">
        <v>1182</v>
      </c>
      <c r="D208" s="14" t="s">
        <v>1250</v>
      </c>
      <c r="E208" s="14" t="s">
        <v>41</v>
      </c>
      <c r="F208" s="14"/>
      <c r="G208" s="14" t="s">
        <v>29</v>
      </c>
      <c r="H208" s="14" t="s">
        <v>142</v>
      </c>
      <c r="I208" s="14" t="s">
        <v>77</v>
      </c>
      <c r="J208" s="14" t="s">
        <v>1225</v>
      </c>
      <c r="K208" s="14" t="s">
        <v>32</v>
      </c>
      <c r="L208" s="14"/>
      <c r="M208" s="14" t="s">
        <v>32</v>
      </c>
      <c r="N208" s="14" t="s">
        <v>34</v>
      </c>
      <c r="O208" s="14" t="s">
        <v>32</v>
      </c>
      <c r="P208" s="14" t="s">
        <v>32</v>
      </c>
      <c r="Q208" s="14" t="s">
        <v>32</v>
      </c>
      <c r="R208" s="14" t="s">
        <v>32</v>
      </c>
      <c r="S208" s="14" t="s">
        <v>32</v>
      </c>
      <c r="T208" s="14" t="s">
        <v>32</v>
      </c>
      <c r="U208" s="14" t="s">
        <v>32</v>
      </c>
      <c r="V208" s="14" t="s">
        <v>32</v>
      </c>
      <c r="W208" s="14" t="s">
        <v>32</v>
      </c>
      <c r="X208" s="14" t="s">
        <v>32</v>
      </c>
      <c r="Y208" s="14" t="s">
        <v>32</v>
      </c>
      <c r="Z208" s="14" t="s">
        <v>32</v>
      </c>
      <c r="AA208" s="14" t="s">
        <v>32</v>
      </c>
      <c r="AB208" s="14" t="s">
        <v>35</v>
      </c>
      <c r="AC208" s="14" t="s">
        <v>36</v>
      </c>
      <c r="AD208" s="13" t="str">
        <f t="shared" si="6"/>
        <v>66-72 HIGH STREET RAYLEIGH ESSEX.SS6 7EA</v>
      </c>
      <c r="AE208" s="13" t="str">
        <f>VLOOKUP(B208,People!B:D,2,FALSE)</f>
        <v>Andrew Jermy</v>
      </c>
      <c r="AF208" s="13" t="str">
        <f>VLOOKUP(B208,People!B:D,3,FALSE)</f>
        <v>QD Commercial Group Holdings Ltd</v>
      </c>
    </row>
    <row r="209" spans="1:32" ht="15" x14ac:dyDescent="0.25">
      <c r="A209" s="14">
        <v>118</v>
      </c>
      <c r="B209" s="14" t="s">
        <v>478</v>
      </c>
      <c r="C209" s="14" t="s">
        <v>479</v>
      </c>
      <c r="D209" s="14" t="s">
        <v>480</v>
      </c>
      <c r="E209" s="14"/>
      <c r="F209" s="14" t="s">
        <v>41</v>
      </c>
      <c r="G209" s="14" t="s">
        <v>29</v>
      </c>
      <c r="H209" s="14" t="s">
        <v>130</v>
      </c>
      <c r="I209" s="14" t="s">
        <v>293</v>
      </c>
      <c r="J209" s="14" t="s">
        <v>1224</v>
      </c>
      <c r="K209" s="14" t="s">
        <v>32</v>
      </c>
      <c r="L209" s="14" t="s">
        <v>44</v>
      </c>
      <c r="M209" s="14" t="s">
        <v>32</v>
      </c>
      <c r="N209" s="14" t="s">
        <v>34</v>
      </c>
      <c r="O209" s="14" t="s">
        <v>32</v>
      </c>
      <c r="P209" s="14" t="s">
        <v>32</v>
      </c>
      <c r="Q209" s="14" t="s">
        <v>32</v>
      </c>
      <c r="R209" s="14" t="s">
        <v>32</v>
      </c>
      <c r="S209" s="14" t="s">
        <v>32</v>
      </c>
      <c r="T209" s="14"/>
      <c r="U209" s="14"/>
      <c r="V209" s="14"/>
      <c r="W209" s="14"/>
      <c r="X209" s="14"/>
      <c r="Y209" s="14"/>
      <c r="Z209" s="14"/>
      <c r="AA209" s="14" t="s">
        <v>32</v>
      </c>
      <c r="AB209" s="14" t="s">
        <v>35</v>
      </c>
      <c r="AC209" s="14" t="s">
        <v>36</v>
      </c>
      <c r="AD209" s="13" t="str">
        <f t="shared" si="6"/>
        <v>139-141 HIGH STREET RAYLEIGH ESSEX.SS6 7QA</v>
      </c>
      <c r="AE209" s="13" t="str">
        <f>VLOOKUP(B209,People!B:D,2,FALSE)</f>
        <v>Kailasapillai Sivathasan</v>
      </c>
      <c r="AF209" s="13" t="str">
        <f>VLOOKUP(B209,People!B:D,3,FALSE)</f>
        <v>Jay Retail Ltd</v>
      </c>
    </row>
    <row r="210" spans="1:32" ht="15" x14ac:dyDescent="0.25">
      <c r="A210" s="14">
        <v>2</v>
      </c>
      <c r="B210" s="14" t="s">
        <v>38</v>
      </c>
      <c r="C210" s="14" t="s">
        <v>39</v>
      </c>
      <c r="D210" s="14" t="s">
        <v>40</v>
      </c>
      <c r="E210" s="14"/>
      <c r="F210" s="14" t="s">
        <v>41</v>
      </c>
      <c r="G210" s="14" t="s">
        <v>29</v>
      </c>
      <c r="H210" s="14" t="s">
        <v>42</v>
      </c>
      <c r="I210" s="14" t="s">
        <v>43</v>
      </c>
      <c r="J210" s="14" t="s">
        <v>1224</v>
      </c>
      <c r="K210" s="14" t="s">
        <v>32</v>
      </c>
      <c r="L210" s="14" t="s">
        <v>44</v>
      </c>
      <c r="M210" s="14" t="s">
        <v>32</v>
      </c>
      <c r="N210" s="14" t="s">
        <v>32</v>
      </c>
      <c r="O210" s="14" t="s">
        <v>32</v>
      </c>
      <c r="P210" s="14" t="s">
        <v>32</v>
      </c>
      <c r="Q210" s="14" t="s">
        <v>34</v>
      </c>
      <c r="R210" s="14" t="s">
        <v>34</v>
      </c>
      <c r="S210" s="14" t="s">
        <v>32</v>
      </c>
      <c r="T210" s="14" t="s">
        <v>32</v>
      </c>
      <c r="U210" s="14" t="s">
        <v>32</v>
      </c>
      <c r="V210" s="14" t="s">
        <v>32</v>
      </c>
      <c r="W210" s="14" t="s">
        <v>32</v>
      </c>
      <c r="X210" s="14" t="s">
        <v>32</v>
      </c>
      <c r="Y210" s="14" t="s">
        <v>32</v>
      </c>
      <c r="Z210" s="14" t="s">
        <v>32</v>
      </c>
      <c r="AA210" s="14" t="s">
        <v>32</v>
      </c>
      <c r="AB210" s="14" t="s">
        <v>1038</v>
      </c>
      <c r="AC210" s="14" t="s">
        <v>36</v>
      </c>
      <c r="AD210" s="13" t="str">
        <f t="shared" si="6"/>
        <v>45 EASTWOOD ROAD RAYLEIGH ESSEX.SS6 7JE</v>
      </c>
      <c r="AE210" s="13" t="str">
        <f>VLOOKUP(B210,People!B:D,2,FALSE)</f>
        <v>N/A</v>
      </c>
      <c r="AF210" s="13" t="str">
        <f>VLOOKUP(B210,People!B:D,3,FALSE)</f>
        <v>Kamuran Babahan</v>
      </c>
    </row>
    <row r="211" spans="1:32" ht="15" x14ac:dyDescent="0.25">
      <c r="A211" s="14">
        <v>232</v>
      </c>
      <c r="B211" s="14" t="s">
        <v>1040</v>
      </c>
      <c r="C211" s="14" t="s">
        <v>1039</v>
      </c>
      <c r="D211" s="14" t="s">
        <v>1041</v>
      </c>
      <c r="E211" s="14" t="s">
        <v>41</v>
      </c>
      <c r="F211" s="14"/>
      <c r="G211" s="14" t="s">
        <v>29</v>
      </c>
      <c r="H211" s="14" t="s">
        <v>1042</v>
      </c>
      <c r="I211" s="14" t="s">
        <v>425</v>
      </c>
      <c r="J211" s="14" t="s">
        <v>1227</v>
      </c>
      <c r="K211" s="14" t="s">
        <v>32</v>
      </c>
      <c r="L211" s="14" t="s">
        <v>281</v>
      </c>
      <c r="M211" s="14" t="s">
        <v>32</v>
      </c>
      <c r="N211" s="14" t="s">
        <v>32</v>
      </c>
      <c r="O211" s="14" t="s">
        <v>34</v>
      </c>
      <c r="P211" s="14" t="s">
        <v>32</v>
      </c>
      <c r="Q211" s="14" t="s">
        <v>32</v>
      </c>
      <c r="R211" s="14" t="s">
        <v>34</v>
      </c>
      <c r="S211" s="14" t="s">
        <v>34</v>
      </c>
      <c r="T211" s="14" t="s">
        <v>32</v>
      </c>
      <c r="U211" s="14" t="s">
        <v>32</v>
      </c>
      <c r="V211" s="14" t="s">
        <v>32</v>
      </c>
      <c r="W211" s="14" t="s">
        <v>32</v>
      </c>
      <c r="X211" s="14" t="s">
        <v>34</v>
      </c>
      <c r="Y211" s="14" t="s">
        <v>34</v>
      </c>
      <c r="Z211" s="14" t="s">
        <v>34</v>
      </c>
      <c r="AA211" s="14" t="s">
        <v>32</v>
      </c>
      <c r="AB211" s="14" t="s">
        <v>1038</v>
      </c>
      <c r="AC211" s="14" t="s">
        <v>36</v>
      </c>
      <c r="AD211" s="13" t="str">
        <f t="shared" si="6"/>
        <v>26a BROOK ROAD RAYLEIGH ESSEX.SS6 7XL</v>
      </c>
      <c r="AE211" s="13" t="str">
        <f>VLOOKUP(B211,People!B:D,2,FALSE)</f>
        <v>Paul Horwood</v>
      </c>
      <c r="AF211" s="13" t="str">
        <f>VLOOKUP(B211,People!B:D,3,FALSE)</f>
        <v>Base Jump London Ltd</v>
      </c>
    </row>
    <row r="212" spans="1:32" ht="15" x14ac:dyDescent="0.25">
      <c r="A212" s="14">
        <v>156</v>
      </c>
      <c r="B212" s="14" t="s">
        <v>1044</v>
      </c>
      <c r="C212" s="14" t="s">
        <v>1043</v>
      </c>
      <c r="D212" s="14" t="s">
        <v>1045</v>
      </c>
      <c r="E212" s="14" t="s">
        <v>185</v>
      </c>
      <c r="F212" s="14" t="s">
        <v>28</v>
      </c>
      <c r="G212" s="14" t="s">
        <v>29</v>
      </c>
      <c r="H212" s="14" t="s">
        <v>1046</v>
      </c>
      <c r="I212" s="14" t="s">
        <v>330</v>
      </c>
      <c r="J212" s="14" t="s">
        <v>1224</v>
      </c>
      <c r="K212" s="14" t="s">
        <v>34</v>
      </c>
      <c r="L212" s="14" t="s">
        <v>44</v>
      </c>
      <c r="M212" s="14" t="s">
        <v>32</v>
      </c>
      <c r="N212" s="14" t="s">
        <v>32</v>
      </c>
      <c r="O212" s="14" t="s">
        <v>32</v>
      </c>
      <c r="P212" s="14" t="s">
        <v>34</v>
      </c>
      <c r="Q212" s="14" t="s">
        <v>32</v>
      </c>
      <c r="R212" s="14"/>
      <c r="S212" s="14" t="s">
        <v>34</v>
      </c>
      <c r="T212" s="14"/>
      <c r="U212" s="14"/>
      <c r="V212" s="14"/>
      <c r="W212" s="14"/>
      <c r="X212" s="14" t="s">
        <v>34</v>
      </c>
      <c r="Y212" s="14" t="s">
        <v>34</v>
      </c>
      <c r="Z212" s="14" t="s">
        <v>34</v>
      </c>
      <c r="AA212" s="14" t="s">
        <v>34</v>
      </c>
      <c r="AB212" s="14" t="s">
        <v>35</v>
      </c>
      <c r="AC212" s="14" t="s">
        <v>332</v>
      </c>
      <c r="AD212" s="13" t="str">
        <f t="shared" si="6"/>
        <v>RECREATION GROUND STAMBRIDGE ROAD ROCHFORD ESSEX.SS4 1JS</v>
      </c>
      <c r="AE212" s="13" t="e">
        <f>VLOOKUP(B212,People!B:D,2,FALSE)</f>
        <v>#N/A</v>
      </c>
      <c r="AF212" s="13" t="e">
        <f>VLOOKUP(B212,People!B:D,3,FALSE)</f>
        <v>#N/A</v>
      </c>
    </row>
    <row r="213" spans="1:32" ht="15" x14ac:dyDescent="0.25">
      <c r="A213" s="14">
        <v>529</v>
      </c>
      <c r="B213" s="14" t="s">
        <v>1068</v>
      </c>
      <c r="C213" s="14" t="s">
        <v>1067</v>
      </c>
      <c r="D213" s="14" t="s">
        <v>1069</v>
      </c>
      <c r="E213" s="14" t="s">
        <v>37</v>
      </c>
      <c r="F213" s="14" t="s">
        <v>1070</v>
      </c>
      <c r="G213" s="14" t="s">
        <v>58</v>
      </c>
      <c r="H213" s="14" t="s">
        <v>1071</v>
      </c>
      <c r="I213" s="14" t="s">
        <v>293</v>
      </c>
      <c r="J213" s="14" t="s">
        <v>1224</v>
      </c>
      <c r="K213" s="14" t="s">
        <v>32</v>
      </c>
      <c r="L213" s="14"/>
      <c r="M213" s="14" t="s">
        <v>32</v>
      </c>
      <c r="N213" s="14" t="s">
        <v>34</v>
      </c>
      <c r="O213" s="14" t="s">
        <v>32</v>
      </c>
      <c r="P213" s="14" t="s">
        <v>32</v>
      </c>
      <c r="Q213" s="14" t="s">
        <v>32</v>
      </c>
      <c r="R213" s="14" t="s">
        <v>32</v>
      </c>
      <c r="S213" s="14" t="s">
        <v>32</v>
      </c>
      <c r="T213" s="14" t="s">
        <v>32</v>
      </c>
      <c r="U213" s="14" t="s">
        <v>32</v>
      </c>
      <c r="V213" s="14" t="s">
        <v>32</v>
      </c>
      <c r="W213" s="14" t="s">
        <v>32</v>
      </c>
      <c r="X213" s="14" t="s">
        <v>32</v>
      </c>
      <c r="Y213" s="14" t="s">
        <v>32</v>
      </c>
      <c r="Z213" s="14" t="s">
        <v>32</v>
      </c>
      <c r="AA213" s="14" t="s">
        <v>32</v>
      </c>
      <c r="AB213" s="14" t="s">
        <v>35</v>
      </c>
      <c r="AC213" s="14" t="s">
        <v>36</v>
      </c>
      <c r="AD213" s="13" t="str">
        <f t="shared" si="6"/>
        <v>68 Little Wakering Road Rochford Southend Essex.SS3 0JH</v>
      </c>
      <c r="AE213" s="13" t="str">
        <f>VLOOKUP(B213,People!B:D,2,FALSE)</f>
        <v>Paula Causer</v>
      </c>
      <c r="AF213" s="13" t="str">
        <f>VLOOKUP(B213,People!B:D,3,FALSE)</f>
        <v>Paula Causer</v>
      </c>
    </row>
    <row r="214" spans="1:32" ht="15" x14ac:dyDescent="0.25">
      <c r="A214" s="14">
        <v>554</v>
      </c>
      <c r="B214" s="14" t="s">
        <v>1148</v>
      </c>
      <c r="C214" s="14" t="s">
        <v>1147</v>
      </c>
      <c r="D214" s="14" t="s">
        <v>1143</v>
      </c>
      <c r="E214" s="14" t="s">
        <v>1251</v>
      </c>
      <c r="F214" s="14" t="s">
        <v>41</v>
      </c>
      <c r="G214" s="14" t="s">
        <v>29</v>
      </c>
      <c r="H214" s="14" t="s">
        <v>1240</v>
      </c>
      <c r="I214" s="14" t="s">
        <v>1035</v>
      </c>
      <c r="J214" s="14" t="s">
        <v>1229</v>
      </c>
      <c r="K214" s="14" t="s">
        <v>32</v>
      </c>
      <c r="L214" s="14"/>
      <c r="M214" s="14" t="s">
        <v>32</v>
      </c>
      <c r="N214" s="14" t="s">
        <v>32</v>
      </c>
      <c r="O214" s="14" t="s">
        <v>34</v>
      </c>
      <c r="P214" s="14" t="s">
        <v>32</v>
      </c>
      <c r="Q214" s="14" t="s">
        <v>32</v>
      </c>
      <c r="R214" s="14" t="s">
        <v>34</v>
      </c>
      <c r="S214" s="14" t="s">
        <v>34</v>
      </c>
      <c r="T214" s="14" t="s">
        <v>32</v>
      </c>
      <c r="U214" s="14" t="s">
        <v>32</v>
      </c>
      <c r="V214" s="14" t="s">
        <v>32</v>
      </c>
      <c r="W214" s="14" t="s">
        <v>32</v>
      </c>
      <c r="X214" s="14" t="s">
        <v>34</v>
      </c>
      <c r="Y214" s="14" t="s">
        <v>34</v>
      </c>
      <c r="Z214" s="14" t="s">
        <v>34</v>
      </c>
      <c r="AA214" s="14" t="s">
        <v>32</v>
      </c>
      <c r="AB214" s="14" t="s">
        <v>35</v>
      </c>
      <c r="AC214" s="14" t="s">
        <v>36</v>
      </c>
      <c r="AD214" s="13" t="str">
        <f t="shared" si="6"/>
        <v>CROUCH VALLEY SHOWGROUND A127 / A1245 RAYLEIGH ESSEX.SS6 7FQ</v>
      </c>
      <c r="AE214" s="13" t="str">
        <f>VLOOKUP(B214,People!B:D,2,FALSE)</f>
        <v>Lisa Calvert</v>
      </c>
      <c r="AF214" s="13" t="str">
        <f>VLOOKUP(B214,People!B:D,3,FALSE)</f>
        <v>Lisa Calvert</v>
      </c>
    </row>
    <row r="215" spans="1:32" ht="15" x14ac:dyDescent="0.25">
      <c r="A215" s="14">
        <v>547</v>
      </c>
      <c r="B215" s="14" t="s">
        <v>1118</v>
      </c>
      <c r="C215" s="14" t="s">
        <v>1117</v>
      </c>
      <c r="D215" s="14" t="s">
        <v>1252</v>
      </c>
      <c r="E215" s="14" t="s">
        <v>37</v>
      </c>
      <c r="F215" s="14" t="s">
        <v>1253</v>
      </c>
      <c r="G215" s="14" t="s">
        <v>58</v>
      </c>
      <c r="H215" s="14" t="s">
        <v>667</v>
      </c>
      <c r="I215" s="14" t="s">
        <v>293</v>
      </c>
      <c r="J215" s="14" t="s">
        <v>1224</v>
      </c>
      <c r="K215" s="14" t="s">
        <v>32</v>
      </c>
      <c r="L215" s="14"/>
      <c r="M215" s="14" t="s">
        <v>32</v>
      </c>
      <c r="N215" s="14" t="s">
        <v>34</v>
      </c>
      <c r="O215" s="14" t="s">
        <v>32</v>
      </c>
      <c r="P215" s="14" t="s">
        <v>32</v>
      </c>
      <c r="Q215" s="14" t="s">
        <v>32</v>
      </c>
      <c r="R215" s="14" t="s">
        <v>32</v>
      </c>
      <c r="S215" s="14" t="s">
        <v>32</v>
      </c>
      <c r="T215" s="14" t="s">
        <v>32</v>
      </c>
      <c r="U215" s="14" t="s">
        <v>32</v>
      </c>
      <c r="V215" s="14" t="s">
        <v>32</v>
      </c>
      <c r="W215" s="14" t="s">
        <v>32</v>
      </c>
      <c r="X215" s="14" t="s">
        <v>32</v>
      </c>
      <c r="Y215" s="14" t="s">
        <v>32</v>
      </c>
      <c r="Z215" s="14" t="s">
        <v>32</v>
      </c>
      <c r="AA215" s="14" t="s">
        <v>32</v>
      </c>
      <c r="AB215" s="14" t="s">
        <v>35</v>
      </c>
      <c r="AC215" s="14" t="s">
        <v>36</v>
      </c>
      <c r="AD215" s="13" t="str">
        <f t="shared" si="6"/>
        <v>509 Ashingdon Road Rochford Ashingdon Essex.SS4 3HE</v>
      </c>
      <c r="AE215" s="13" t="str">
        <f>VLOOKUP(B215,People!B:D,2,FALSE)</f>
        <v>Anilkumar Ratilal Godhani</v>
      </c>
      <c r="AF215" s="13" t="str">
        <f>VLOOKUP(B215,People!B:D,3,FALSE)</f>
        <v>Anilkumar Ratilal Godhani</v>
      </c>
    </row>
    <row r="216" spans="1:32" ht="15" x14ac:dyDescent="0.25">
      <c r="A216" s="14">
        <v>535</v>
      </c>
      <c r="B216" s="14" t="s">
        <v>1057</v>
      </c>
      <c r="C216" s="14" t="s">
        <v>1126</v>
      </c>
      <c r="D216" s="14" t="s">
        <v>1058</v>
      </c>
      <c r="E216" s="14" t="s">
        <v>28</v>
      </c>
      <c r="F216" s="14"/>
      <c r="G216" s="14" t="s">
        <v>29</v>
      </c>
      <c r="H216" s="14" t="s">
        <v>1059</v>
      </c>
      <c r="I216" s="14" t="s">
        <v>31</v>
      </c>
      <c r="J216" s="14" t="s">
        <v>1225</v>
      </c>
      <c r="K216" s="14" t="s">
        <v>32</v>
      </c>
      <c r="L216" s="14"/>
      <c r="M216" s="14" t="s">
        <v>32</v>
      </c>
      <c r="N216" s="14" t="s">
        <v>32</v>
      </c>
      <c r="O216" s="14" t="s">
        <v>34</v>
      </c>
      <c r="P216" s="14" t="s">
        <v>32</v>
      </c>
      <c r="Q216" s="14" t="s">
        <v>32</v>
      </c>
      <c r="R216" s="14" t="s">
        <v>32</v>
      </c>
      <c r="S216" s="14" t="s">
        <v>32</v>
      </c>
      <c r="T216" s="14" t="s">
        <v>32</v>
      </c>
      <c r="U216" s="14" t="s">
        <v>32</v>
      </c>
      <c r="V216" s="14" t="s">
        <v>32</v>
      </c>
      <c r="W216" s="14" t="s">
        <v>32</v>
      </c>
      <c r="X216" s="14" t="s">
        <v>32</v>
      </c>
      <c r="Y216" s="14" t="s">
        <v>32</v>
      </c>
      <c r="Z216" s="14" t="s">
        <v>32</v>
      </c>
      <c r="AA216" s="14" t="s">
        <v>32</v>
      </c>
      <c r="AB216" s="14" t="s">
        <v>35</v>
      </c>
      <c r="AC216" s="14" t="s">
        <v>36</v>
      </c>
      <c r="AD216" s="13" t="str">
        <f t="shared" si="6"/>
        <v>4 ROCHE CLOSE ROCHFORD ESSEX.SS4 1PX</v>
      </c>
      <c r="AE216" s="13" t="str">
        <f>VLOOKUP(B216,People!B:D,2,FALSE)</f>
        <v>Jodie Sharp</v>
      </c>
      <c r="AF216" s="13" t="str">
        <f>VLOOKUP(B216,People!B:D,3,FALSE)</f>
        <v>Badgers Den (care) Limited</v>
      </c>
    </row>
    <row r="217" spans="1:32" ht="15" x14ac:dyDescent="0.25">
      <c r="A217" s="14">
        <v>525</v>
      </c>
      <c r="B217" s="14" t="s">
        <v>1061</v>
      </c>
      <c r="C217" s="14" t="s">
        <v>1060</v>
      </c>
      <c r="D217" s="14" t="s">
        <v>1062</v>
      </c>
      <c r="E217" s="14"/>
      <c r="F217" s="14" t="s">
        <v>199</v>
      </c>
      <c r="G217" s="14" t="s">
        <v>58</v>
      </c>
      <c r="H217" s="14" t="s">
        <v>1063</v>
      </c>
      <c r="I217" s="14"/>
      <c r="J217" s="14"/>
      <c r="K217" s="14" t="s">
        <v>32</v>
      </c>
      <c r="L217" s="14"/>
      <c r="M217" s="14" t="s">
        <v>34</v>
      </c>
      <c r="N217" s="14" t="s">
        <v>34</v>
      </c>
      <c r="O217" s="14" t="s">
        <v>32</v>
      </c>
      <c r="P217" s="14" t="s">
        <v>32</v>
      </c>
      <c r="Q217" s="14" t="s">
        <v>32</v>
      </c>
      <c r="R217" s="14" t="s">
        <v>32</v>
      </c>
      <c r="S217" s="14" t="s">
        <v>32</v>
      </c>
      <c r="T217" s="14" t="s">
        <v>32</v>
      </c>
      <c r="U217" s="14" t="s">
        <v>32</v>
      </c>
      <c r="V217" s="14" t="s">
        <v>32</v>
      </c>
      <c r="W217" s="14" t="s">
        <v>32</v>
      </c>
      <c r="X217" s="14" t="s">
        <v>32</v>
      </c>
      <c r="Y217" s="14" t="s">
        <v>32</v>
      </c>
      <c r="Z217" s="14" t="s">
        <v>32</v>
      </c>
      <c r="AA217" s="14" t="s">
        <v>32</v>
      </c>
      <c r="AB217" s="14" t="s">
        <v>1038</v>
      </c>
      <c r="AC217" s="14" t="s">
        <v>36</v>
      </c>
      <c r="AD217" s="13" t="str">
        <f t="shared" si="6"/>
        <v>9 Hilltop Close Rayleigh Essex.SS5 7TD</v>
      </c>
      <c r="AE217" s="13" t="str">
        <f>VLOOKUP(B217,People!B:D,2,FALSE)</f>
        <v>William Smith</v>
      </c>
      <c r="AF217" s="13" t="str">
        <f>VLOOKUP(B217,People!B:D,3,FALSE)</f>
        <v>William Smith</v>
      </c>
    </row>
    <row r="218" spans="1:32" ht="15" x14ac:dyDescent="0.25">
      <c r="A218" s="14">
        <v>542</v>
      </c>
      <c r="B218" s="14" t="s">
        <v>1133</v>
      </c>
      <c r="C218" s="14" t="s">
        <v>1132</v>
      </c>
      <c r="D218" s="14" t="s">
        <v>394</v>
      </c>
      <c r="E218" s="14" t="s">
        <v>28</v>
      </c>
      <c r="F218" s="14" t="s">
        <v>138</v>
      </c>
      <c r="G218" s="14" t="s">
        <v>29</v>
      </c>
      <c r="H218" s="14" t="s">
        <v>1254</v>
      </c>
      <c r="I218" s="14" t="s">
        <v>1234</v>
      </c>
      <c r="J218" s="14" t="s">
        <v>1225</v>
      </c>
      <c r="K218" s="14" t="s">
        <v>32</v>
      </c>
      <c r="L218" s="14"/>
      <c r="M218" s="14" t="s">
        <v>32</v>
      </c>
      <c r="N218" s="14" t="s">
        <v>32</v>
      </c>
      <c r="O218" s="14" t="s">
        <v>32</v>
      </c>
      <c r="P218" s="14" t="s">
        <v>34</v>
      </c>
      <c r="Q218" s="14" t="s">
        <v>32</v>
      </c>
      <c r="R218" s="14" t="s">
        <v>32</v>
      </c>
      <c r="S218" s="14" t="s">
        <v>32</v>
      </c>
      <c r="T218" s="14" t="s">
        <v>34</v>
      </c>
      <c r="U218" s="14" t="s">
        <v>32</v>
      </c>
      <c r="V218" s="14" t="s">
        <v>32</v>
      </c>
      <c r="W218" s="14" t="s">
        <v>32</v>
      </c>
      <c r="X218" s="14" t="s">
        <v>32</v>
      </c>
      <c r="Y218" s="14" t="s">
        <v>32</v>
      </c>
      <c r="Z218" s="14" t="s">
        <v>32</v>
      </c>
      <c r="AA218" s="14" t="s">
        <v>32</v>
      </c>
      <c r="AB218" s="14" t="s">
        <v>35</v>
      </c>
      <c r="AC218" s="14" t="s">
        <v>36</v>
      </c>
      <c r="AD218" s="13" t="str">
        <f t="shared" si="6"/>
        <v>LOWER ROAD ROCHFORD HOCKLEY ESSEX.SS5 5LE</v>
      </c>
      <c r="AE218" s="13" t="str">
        <f>VLOOKUP(B218,People!B:D,2,FALSE)</f>
        <v>Andrew Jermy</v>
      </c>
      <c r="AF218" s="13" t="str">
        <f>VLOOKUP(B218,People!B:D,3,FALSE)</f>
        <v>QD Commercial Group Holdings</v>
      </c>
    </row>
    <row r="219" spans="1:32" ht="15" x14ac:dyDescent="0.25">
      <c r="A219" s="14">
        <v>550</v>
      </c>
      <c r="B219" s="14" t="s">
        <v>1208</v>
      </c>
      <c r="C219" s="14" t="s">
        <v>1207</v>
      </c>
      <c r="D219" s="14" t="s">
        <v>1255</v>
      </c>
      <c r="E219" s="14" t="s">
        <v>521</v>
      </c>
      <c r="F219" s="14" t="s">
        <v>28</v>
      </c>
      <c r="G219" s="14" t="s">
        <v>29</v>
      </c>
      <c r="H219" s="14" t="s">
        <v>1256</v>
      </c>
      <c r="I219" s="14" t="s">
        <v>50</v>
      </c>
      <c r="J219" s="14" t="s">
        <v>1224</v>
      </c>
      <c r="K219" s="14" t="s">
        <v>32</v>
      </c>
      <c r="L219" s="14"/>
      <c r="M219" s="14" t="s">
        <v>32</v>
      </c>
      <c r="N219" s="14" t="s">
        <v>32</v>
      </c>
      <c r="O219" s="14" t="s">
        <v>32</v>
      </c>
      <c r="P219" s="14" t="s">
        <v>34</v>
      </c>
      <c r="Q219" s="14" t="s">
        <v>32</v>
      </c>
      <c r="R219" s="14" t="s">
        <v>34</v>
      </c>
      <c r="S219" s="14" t="s">
        <v>34</v>
      </c>
      <c r="T219" s="14" t="s">
        <v>32</v>
      </c>
      <c r="U219" s="14" t="s">
        <v>32</v>
      </c>
      <c r="V219" s="14" t="s">
        <v>32</v>
      </c>
      <c r="W219" s="14" t="s">
        <v>32</v>
      </c>
      <c r="X219" s="14" t="s">
        <v>34</v>
      </c>
      <c r="Y219" s="14" t="s">
        <v>34</v>
      </c>
      <c r="Z219" s="14" t="s">
        <v>32</v>
      </c>
      <c r="AA219" s="14" t="s">
        <v>32</v>
      </c>
      <c r="AB219" s="14" t="s">
        <v>35</v>
      </c>
      <c r="AC219" s="14" t="s">
        <v>36</v>
      </c>
      <c r="AD219" s="13" t="str">
        <f t="shared" si="6"/>
        <v>CHURCHEND PAGLESHAM ROCHFORD ESSEX.SS4 2DP</v>
      </c>
      <c r="AE219" s="13" t="str">
        <f>VLOOKUP(B219,People!B:D,2,FALSE)</f>
        <v>Sally Wright</v>
      </c>
      <c r="AF219" s="13" t="str">
        <f>VLOOKUP(B219,People!B:D,3,FALSE)</f>
        <v>PUNCHBOWL PAGLESHAM LIMITED</v>
      </c>
    </row>
    <row r="220" spans="1:32" ht="15" x14ac:dyDescent="0.25">
      <c r="A220" s="14">
        <v>551</v>
      </c>
      <c r="B220" s="14" t="s">
        <v>1257</v>
      </c>
      <c r="C220" s="14" t="s">
        <v>1258</v>
      </c>
      <c r="D220" s="14" t="s">
        <v>192</v>
      </c>
      <c r="E220" s="14" t="s">
        <v>41</v>
      </c>
      <c r="F220" s="14"/>
      <c r="G220" s="14" t="s">
        <v>29</v>
      </c>
      <c r="H220" s="14" t="s">
        <v>193</v>
      </c>
      <c r="I220" s="14" t="s">
        <v>31</v>
      </c>
      <c r="J220" s="14" t="s">
        <v>1224</v>
      </c>
      <c r="K220" s="14"/>
      <c r="L220" s="14"/>
      <c r="M220" s="14"/>
      <c r="N220" s="14" t="s">
        <v>32</v>
      </c>
      <c r="O220" s="14" t="s">
        <v>32</v>
      </c>
      <c r="P220" s="14" t="s">
        <v>34</v>
      </c>
      <c r="Q220" s="14" t="s">
        <v>32</v>
      </c>
      <c r="R220" s="14" t="s">
        <v>32</v>
      </c>
      <c r="S220" s="14" t="s">
        <v>34</v>
      </c>
      <c r="T220" s="14" t="s">
        <v>32</v>
      </c>
      <c r="U220" s="14" t="s">
        <v>32</v>
      </c>
      <c r="V220" s="14" t="s">
        <v>32</v>
      </c>
      <c r="W220" s="14" t="s">
        <v>32</v>
      </c>
      <c r="X220" s="14" t="s">
        <v>32</v>
      </c>
      <c r="Y220" s="14" t="s">
        <v>34</v>
      </c>
      <c r="Z220" s="14" t="s">
        <v>32</v>
      </c>
      <c r="AA220" s="14" t="s">
        <v>32</v>
      </c>
      <c r="AB220" s="14" t="s">
        <v>35</v>
      </c>
      <c r="AC220" s="14" t="s">
        <v>36</v>
      </c>
      <c r="AD220" s="13" t="str">
        <f t="shared" si="6"/>
        <v>122 HIGH STREET RAYLEIGH ESSEX.SS6 7BY</v>
      </c>
      <c r="AE220" s="13" t="e">
        <f>VLOOKUP(B220,People!B:D,2,FALSE)</f>
        <v>#N/A</v>
      </c>
      <c r="AF220" s="13" t="e">
        <f>VLOOKUP(B220,People!B:D,3,FALSE)</f>
        <v>#N/A</v>
      </c>
    </row>
    <row r="221" spans="1:32" ht="15" x14ac:dyDescent="0.25">
      <c r="A221" s="14">
        <v>555</v>
      </c>
      <c r="B221" s="14" t="s">
        <v>1165</v>
      </c>
      <c r="C221" s="14" t="s">
        <v>1164</v>
      </c>
      <c r="D221" s="14" t="s">
        <v>1259</v>
      </c>
      <c r="E221" s="14" t="s">
        <v>28</v>
      </c>
      <c r="F221" s="14"/>
      <c r="G221" s="14" t="s">
        <v>29</v>
      </c>
      <c r="H221" s="14" t="s">
        <v>714</v>
      </c>
      <c r="I221" s="14" t="s">
        <v>120</v>
      </c>
      <c r="J221" s="14" t="s">
        <v>1229</v>
      </c>
      <c r="K221" s="14" t="s">
        <v>32</v>
      </c>
      <c r="L221" s="14"/>
      <c r="M221" s="14" t="s">
        <v>32</v>
      </c>
      <c r="N221" s="14" t="s">
        <v>32</v>
      </c>
      <c r="O221" s="14" t="s">
        <v>32</v>
      </c>
      <c r="P221" s="14" t="s">
        <v>34</v>
      </c>
      <c r="Q221" s="14" t="s">
        <v>32</v>
      </c>
      <c r="R221" s="14" t="s">
        <v>32</v>
      </c>
      <c r="S221" s="14" t="s">
        <v>32</v>
      </c>
      <c r="T221" s="14" t="s">
        <v>32</v>
      </c>
      <c r="U221" s="14" t="s">
        <v>32</v>
      </c>
      <c r="V221" s="14" t="s">
        <v>32</v>
      </c>
      <c r="W221" s="14" t="s">
        <v>32</v>
      </c>
      <c r="X221" s="14" t="s">
        <v>32</v>
      </c>
      <c r="Y221" s="14" t="s">
        <v>32</v>
      </c>
      <c r="Z221" s="14" t="s">
        <v>32</v>
      </c>
      <c r="AA221" s="14" t="s">
        <v>32</v>
      </c>
      <c r="AB221" s="14" t="s">
        <v>35</v>
      </c>
      <c r="AC221" s="14" t="s">
        <v>36</v>
      </c>
      <c r="AD221" s="13" t="str">
        <f t="shared" si="6"/>
        <v>3 WEST STREET ROCHFORD ESSEX.SS4 1BE</v>
      </c>
      <c r="AE221" s="13" t="str">
        <f>VLOOKUP(B221,People!B:D,2,FALSE)</f>
        <v>Andrew Barker</v>
      </c>
      <c r="AF221" s="13" t="str">
        <f>VLOOKUP(B221,People!B:D,3,FALSE)</f>
        <v>MARKET WEST COFFEE LTD</v>
      </c>
    </row>
    <row r="222" spans="1:32" ht="15" x14ac:dyDescent="0.25">
      <c r="A222" s="14">
        <v>557</v>
      </c>
      <c r="B222" s="14" t="s">
        <v>1260</v>
      </c>
      <c r="C222" s="14" t="s">
        <v>190</v>
      </c>
      <c r="D222" s="14" t="s">
        <v>163</v>
      </c>
      <c r="E222" s="14" t="s">
        <v>164</v>
      </c>
      <c r="F222" s="14"/>
      <c r="G222" s="14" t="s">
        <v>29</v>
      </c>
      <c r="H222" s="14" t="s">
        <v>188</v>
      </c>
      <c r="I222" s="14" t="s">
        <v>191</v>
      </c>
      <c r="J222" s="14"/>
      <c r="K222" s="14" t="s">
        <v>34</v>
      </c>
      <c r="L222" s="14"/>
      <c r="M222" s="14" t="s">
        <v>32</v>
      </c>
      <c r="N222" s="14"/>
      <c r="O222" s="14"/>
      <c r="P222" s="14" t="s">
        <v>34</v>
      </c>
      <c r="Q222" s="14" t="s">
        <v>32</v>
      </c>
      <c r="R222" s="14" t="s">
        <v>34</v>
      </c>
      <c r="S222" s="14" t="s">
        <v>34</v>
      </c>
      <c r="T222" s="14" t="s">
        <v>32</v>
      </c>
      <c r="U222" s="14" t="s">
        <v>34</v>
      </c>
      <c r="V222" s="14" t="s">
        <v>32</v>
      </c>
      <c r="W222" s="14" t="s">
        <v>32</v>
      </c>
      <c r="X222" s="14" t="s">
        <v>34</v>
      </c>
      <c r="Y222" s="14" t="s">
        <v>34</v>
      </c>
      <c r="Z222" s="14" t="s">
        <v>34</v>
      </c>
      <c r="AA222" s="14" t="s">
        <v>32</v>
      </c>
      <c r="AB222" s="14" t="s">
        <v>1261</v>
      </c>
      <c r="AC222" s="14" t="s">
        <v>36</v>
      </c>
      <c r="AD222" s="13" t="str">
        <f t="shared" si="6"/>
        <v>OLD LONDON ROAD RAWRETH ESSEX.SS11 8UE</v>
      </c>
      <c r="AE222" s="13" t="e">
        <f>VLOOKUP(B222,People!B:D,2,FALSE)</f>
        <v>#N/A</v>
      </c>
      <c r="AF222" s="13" t="e">
        <f>VLOOKUP(B222,People!B:D,3,FALSE)</f>
        <v>#N/A</v>
      </c>
    </row>
    <row r="223" spans="1:32" ht="15" x14ac:dyDescent="0.25">
      <c r="A223" s="14">
        <v>561</v>
      </c>
      <c r="B223" s="14" t="s">
        <v>1262</v>
      </c>
      <c r="C223" s="14" t="s">
        <v>1263</v>
      </c>
      <c r="D223" s="14" t="s">
        <v>736</v>
      </c>
      <c r="E223" s="14"/>
      <c r="F223" s="14" t="s">
        <v>28</v>
      </c>
      <c r="G223" s="14" t="s">
        <v>29</v>
      </c>
      <c r="H223" s="14" t="s">
        <v>737</v>
      </c>
      <c r="I223" s="14" t="s">
        <v>31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 t="s">
        <v>1264</v>
      </c>
      <c r="AC223" s="14" t="s">
        <v>36</v>
      </c>
      <c r="AE223" s="13" t="e">
        <f>VLOOKUP(B223,People!B:D,2,FALSE)</f>
        <v>#N/A</v>
      </c>
      <c r="AF223" s="13" t="e">
        <f>VLOOKUP(B223,People!B:D,3,FALSE)</f>
        <v>#N/A</v>
      </c>
    </row>
    <row r="224" spans="1:32" ht="15" x14ac:dyDescent="0.25">
      <c r="A224" s="14">
        <v>562</v>
      </c>
      <c r="B224" s="14" t="s">
        <v>1265</v>
      </c>
      <c r="C224" s="14" t="s">
        <v>1266</v>
      </c>
      <c r="D224" s="14" t="s">
        <v>1267</v>
      </c>
      <c r="E224" s="14" t="s">
        <v>1268</v>
      </c>
      <c r="F224" s="14" t="s">
        <v>199</v>
      </c>
      <c r="G224" s="14" t="s">
        <v>58</v>
      </c>
      <c r="H224" s="14" t="s">
        <v>1269</v>
      </c>
      <c r="I224" s="14" t="s">
        <v>775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 t="s">
        <v>1261</v>
      </c>
      <c r="AC224" s="14" t="s">
        <v>36</v>
      </c>
      <c r="AE224" s="13" t="e">
        <f>VLOOKUP(B224,People!B:D,2,FALSE)</f>
        <v>#N/A</v>
      </c>
      <c r="AF224" s="13" t="e">
        <f>VLOOKUP(B224,People!B:D,3,FALSE)</f>
        <v>#N/A</v>
      </c>
    </row>
    <row r="225" spans="1:32" ht="15" x14ac:dyDescent="0.25">
      <c r="A225" s="14">
        <v>563</v>
      </c>
      <c r="B225" s="14" t="s">
        <v>1270</v>
      </c>
      <c r="C225" s="14" t="s">
        <v>1271</v>
      </c>
      <c r="D225" s="14" t="s">
        <v>1272</v>
      </c>
      <c r="E225" s="14" t="s">
        <v>41</v>
      </c>
      <c r="F225" s="14"/>
      <c r="G225" s="14" t="s">
        <v>29</v>
      </c>
      <c r="H225" s="14" t="s">
        <v>1273</v>
      </c>
      <c r="I225" s="14" t="s">
        <v>120</v>
      </c>
      <c r="J225" s="14"/>
      <c r="K225" s="14" t="s">
        <v>32</v>
      </c>
      <c r="L225" s="14"/>
      <c r="M225" s="14" t="s">
        <v>32</v>
      </c>
      <c r="N225" s="14" t="s">
        <v>32</v>
      </c>
      <c r="O225" s="14" t="s">
        <v>32</v>
      </c>
      <c r="P225" s="14" t="s">
        <v>34</v>
      </c>
      <c r="Q225" s="14" t="s">
        <v>32</v>
      </c>
      <c r="R225" s="14" t="s">
        <v>32</v>
      </c>
      <c r="S225" s="14" t="s">
        <v>32</v>
      </c>
      <c r="T225" s="14" t="s">
        <v>32</v>
      </c>
      <c r="U225" s="14" t="s">
        <v>32</v>
      </c>
      <c r="V225" s="14" t="s">
        <v>32</v>
      </c>
      <c r="W225" s="14" t="s">
        <v>32</v>
      </c>
      <c r="X225" s="14" t="s">
        <v>32</v>
      </c>
      <c r="Y225" s="14" t="s">
        <v>32</v>
      </c>
      <c r="Z225" s="14" t="s">
        <v>32</v>
      </c>
      <c r="AA225" s="14" t="s">
        <v>32</v>
      </c>
      <c r="AB225" s="14" t="s">
        <v>1261</v>
      </c>
      <c r="AC225" s="14" t="s">
        <v>36</v>
      </c>
      <c r="AE225" s="13" t="e">
        <f>VLOOKUP(B225,People!B:D,2,FALSE)</f>
        <v>#N/A</v>
      </c>
      <c r="AF225" s="13" t="e">
        <f>VLOOKUP(B225,People!B:D,3,FALSE)</f>
        <v>#N/A</v>
      </c>
    </row>
  </sheetData>
  <sortState xmlns:xlrd2="http://schemas.microsoft.com/office/spreadsheetml/2017/richdata2" ref="A2:AF222">
    <sortCondition ref="B206:B22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B648-38B0-4124-986F-BE6248C6EB63}">
  <dimension ref="A1:D184"/>
  <sheetViews>
    <sheetView workbookViewId="0">
      <selection activeCell="A2" sqref="A2"/>
    </sheetView>
  </sheetViews>
  <sheetFormatPr defaultRowHeight="15" x14ac:dyDescent="0.25"/>
  <cols>
    <col min="1" max="1" width="33.28515625" bestFit="1" customWidth="1"/>
    <col min="2" max="2" width="26.7109375" bestFit="1" customWidth="1"/>
    <col min="3" max="3" width="51.28515625" bestFit="1" customWidth="1"/>
    <col min="4" max="4" width="67" bestFit="1" customWidth="1"/>
  </cols>
  <sheetData>
    <row r="1" spans="1:4" x14ac:dyDescent="0.25">
      <c r="A1" t="s">
        <v>2</v>
      </c>
      <c r="B1" t="s">
        <v>814</v>
      </c>
      <c r="C1" t="s">
        <v>815</v>
      </c>
      <c r="D1" t="s">
        <v>816</v>
      </c>
    </row>
    <row r="2" spans="1:4" x14ac:dyDescent="0.25">
      <c r="A2" t="s">
        <v>422</v>
      </c>
      <c r="B2" t="s">
        <v>421</v>
      </c>
      <c r="C2" t="s">
        <v>817</v>
      </c>
      <c r="D2" t="s">
        <v>818</v>
      </c>
    </row>
    <row r="3" spans="1:4" x14ac:dyDescent="0.25">
      <c r="A3" t="s">
        <v>39</v>
      </c>
      <c r="B3" t="s">
        <v>38</v>
      </c>
      <c r="C3" t="s">
        <v>819</v>
      </c>
      <c r="D3" t="s">
        <v>820</v>
      </c>
    </row>
    <row r="4" spans="1:4" x14ac:dyDescent="0.25">
      <c r="A4" t="s">
        <v>1113</v>
      </c>
      <c r="B4" t="s">
        <v>489</v>
      </c>
      <c r="C4" t="s">
        <v>1114</v>
      </c>
      <c r="D4" t="s">
        <v>1115</v>
      </c>
    </row>
    <row r="5" spans="1:4" x14ac:dyDescent="0.25">
      <c r="A5" t="s">
        <v>60</v>
      </c>
      <c r="B5" t="s">
        <v>59</v>
      </c>
      <c r="C5" t="s">
        <v>1017</v>
      </c>
      <c r="D5" t="s">
        <v>1079</v>
      </c>
    </row>
    <row r="6" spans="1:4" x14ac:dyDescent="0.25">
      <c r="A6" t="s">
        <v>46</v>
      </c>
      <c r="B6" t="s">
        <v>45</v>
      </c>
      <c r="C6" t="s">
        <v>821</v>
      </c>
      <c r="D6" t="s">
        <v>822</v>
      </c>
    </row>
    <row r="7" spans="1:4" x14ac:dyDescent="0.25">
      <c r="A7" t="s">
        <v>65</v>
      </c>
      <c r="B7" t="s">
        <v>64</v>
      </c>
      <c r="C7" t="s">
        <v>1080</v>
      </c>
      <c r="D7" t="s">
        <v>1081</v>
      </c>
    </row>
    <row r="8" spans="1:4" x14ac:dyDescent="0.25">
      <c r="A8" t="s">
        <v>69</v>
      </c>
      <c r="B8" t="s">
        <v>68</v>
      </c>
      <c r="C8" t="s">
        <v>823</v>
      </c>
      <c r="D8" t="s">
        <v>823</v>
      </c>
    </row>
    <row r="9" spans="1:4" x14ac:dyDescent="0.25">
      <c r="A9" t="s">
        <v>614</v>
      </c>
      <c r="B9" t="s">
        <v>613</v>
      </c>
      <c r="C9" t="s">
        <v>824</v>
      </c>
      <c r="D9" t="s">
        <v>825</v>
      </c>
    </row>
    <row r="10" spans="1:4" x14ac:dyDescent="0.25">
      <c r="A10" t="s">
        <v>74</v>
      </c>
      <c r="B10" t="s">
        <v>73</v>
      </c>
      <c r="C10" t="s">
        <v>1116</v>
      </c>
      <c r="D10" t="s">
        <v>826</v>
      </c>
    </row>
    <row r="11" spans="1:4" x14ac:dyDescent="0.25">
      <c r="A11" t="s">
        <v>84</v>
      </c>
      <c r="B11" t="s">
        <v>83</v>
      </c>
      <c r="C11" t="s">
        <v>827</v>
      </c>
      <c r="D11" t="s">
        <v>828</v>
      </c>
    </row>
    <row r="12" spans="1:4" x14ac:dyDescent="0.25">
      <c r="A12" t="s">
        <v>1117</v>
      </c>
      <c r="B12" t="s">
        <v>1118</v>
      </c>
      <c r="C12" t="s">
        <v>1119</v>
      </c>
      <c r="D12" t="s">
        <v>1119</v>
      </c>
    </row>
    <row r="13" spans="1:4" x14ac:dyDescent="0.25">
      <c r="A13" t="s">
        <v>99</v>
      </c>
      <c r="B13" t="s">
        <v>98</v>
      </c>
      <c r="C13" t="s">
        <v>829</v>
      </c>
      <c r="D13" t="s">
        <v>830</v>
      </c>
    </row>
    <row r="14" spans="1:4" x14ac:dyDescent="0.25">
      <c r="A14" t="s">
        <v>104</v>
      </c>
      <c r="B14" t="s">
        <v>103</v>
      </c>
      <c r="C14" t="s">
        <v>831</v>
      </c>
      <c r="D14" t="s">
        <v>1120</v>
      </c>
    </row>
    <row r="15" spans="1:4" x14ac:dyDescent="0.25">
      <c r="A15" t="s">
        <v>109</v>
      </c>
      <c r="B15" t="s">
        <v>108</v>
      </c>
      <c r="C15" t="s">
        <v>1121</v>
      </c>
      <c r="D15" t="s">
        <v>832</v>
      </c>
    </row>
    <row r="16" spans="1:4" x14ac:dyDescent="0.25">
      <c r="A16" t="s">
        <v>113</v>
      </c>
      <c r="B16" t="s">
        <v>112</v>
      </c>
      <c r="C16" t="s">
        <v>833</v>
      </c>
      <c r="D16" t="s">
        <v>834</v>
      </c>
    </row>
    <row r="17" spans="1:4" x14ac:dyDescent="0.25">
      <c r="A17" t="s">
        <v>123</v>
      </c>
      <c r="B17" t="s">
        <v>122</v>
      </c>
      <c r="C17" t="s">
        <v>819</v>
      </c>
      <c r="D17" t="s">
        <v>835</v>
      </c>
    </row>
    <row r="18" spans="1:4" x14ac:dyDescent="0.25">
      <c r="A18" t="s">
        <v>782</v>
      </c>
      <c r="B18" t="s">
        <v>781</v>
      </c>
      <c r="C18" t="s">
        <v>836</v>
      </c>
      <c r="D18" t="s">
        <v>837</v>
      </c>
    </row>
    <row r="19" spans="1:4" x14ac:dyDescent="0.25">
      <c r="A19" t="s">
        <v>1039</v>
      </c>
      <c r="B19" t="s">
        <v>1040</v>
      </c>
      <c r="C19" t="s">
        <v>1082</v>
      </c>
      <c r="D19" t="s">
        <v>1083</v>
      </c>
    </row>
    <row r="20" spans="1:4" x14ac:dyDescent="0.25">
      <c r="A20" t="s">
        <v>136</v>
      </c>
      <c r="B20" t="s">
        <v>135</v>
      </c>
      <c r="C20" t="s">
        <v>838</v>
      </c>
      <c r="D20" t="s">
        <v>839</v>
      </c>
    </row>
    <row r="21" spans="1:4" x14ac:dyDescent="0.25">
      <c r="A21" t="s">
        <v>1122</v>
      </c>
      <c r="B21" t="s">
        <v>1123</v>
      </c>
      <c r="C21" t="s">
        <v>1124</v>
      </c>
      <c r="D21" t="s">
        <v>1125</v>
      </c>
    </row>
    <row r="22" spans="1:4" x14ac:dyDescent="0.25">
      <c r="A22" t="s">
        <v>1126</v>
      </c>
      <c r="B22" t="s">
        <v>1057</v>
      </c>
      <c r="C22" t="s">
        <v>1127</v>
      </c>
      <c r="D22" t="s">
        <v>1128</v>
      </c>
    </row>
    <row r="23" spans="1:4" x14ac:dyDescent="0.25">
      <c r="A23" t="s">
        <v>150</v>
      </c>
      <c r="B23" t="s">
        <v>149</v>
      </c>
      <c r="C23" t="s">
        <v>1129</v>
      </c>
      <c r="D23" t="s">
        <v>840</v>
      </c>
    </row>
    <row r="24" spans="1:4" x14ac:dyDescent="0.25">
      <c r="A24" t="s">
        <v>154</v>
      </c>
      <c r="B24" t="s">
        <v>153</v>
      </c>
      <c r="C24" t="s">
        <v>841</v>
      </c>
      <c r="D24" t="s">
        <v>841</v>
      </c>
    </row>
    <row r="25" spans="1:4" x14ac:dyDescent="0.25">
      <c r="A25" t="s">
        <v>786</v>
      </c>
      <c r="B25" t="s">
        <v>785</v>
      </c>
      <c r="C25" t="s">
        <v>842</v>
      </c>
      <c r="D25" t="s">
        <v>842</v>
      </c>
    </row>
    <row r="26" spans="1:4" x14ac:dyDescent="0.25">
      <c r="A26" t="s">
        <v>201</v>
      </c>
      <c r="B26" t="s">
        <v>200</v>
      </c>
      <c r="C26" t="s">
        <v>843</v>
      </c>
      <c r="D26" t="s">
        <v>844</v>
      </c>
    </row>
    <row r="27" spans="1:4" x14ac:dyDescent="0.25">
      <c r="A27" t="s">
        <v>551</v>
      </c>
      <c r="B27" t="s">
        <v>550</v>
      </c>
      <c r="C27" t="s">
        <v>845</v>
      </c>
      <c r="D27" t="s">
        <v>846</v>
      </c>
    </row>
    <row r="28" spans="1:4" x14ac:dyDescent="0.25">
      <c r="A28" t="s">
        <v>195</v>
      </c>
      <c r="B28" t="s">
        <v>194</v>
      </c>
      <c r="C28" t="s">
        <v>1130</v>
      </c>
      <c r="D28" t="s">
        <v>1131</v>
      </c>
    </row>
    <row r="29" spans="1:4" x14ac:dyDescent="0.25">
      <c r="A29" t="s">
        <v>162</v>
      </c>
      <c r="B29" t="s">
        <v>161</v>
      </c>
      <c r="C29" t="s">
        <v>847</v>
      </c>
      <c r="D29" t="s">
        <v>848</v>
      </c>
    </row>
    <row r="30" spans="1:4" x14ac:dyDescent="0.25">
      <c r="A30" t="s">
        <v>168</v>
      </c>
      <c r="B30" t="s">
        <v>167</v>
      </c>
      <c r="C30" t="s">
        <v>849</v>
      </c>
      <c r="D30" t="s">
        <v>850</v>
      </c>
    </row>
    <row r="31" spans="1:4" x14ac:dyDescent="0.25">
      <c r="A31" t="s">
        <v>171</v>
      </c>
      <c r="B31" t="s">
        <v>170</v>
      </c>
      <c r="C31" t="s">
        <v>851</v>
      </c>
      <c r="D31" t="s">
        <v>1018</v>
      </c>
    </row>
    <row r="32" spans="1:4" x14ac:dyDescent="0.25">
      <c r="A32" t="s">
        <v>133</v>
      </c>
      <c r="B32" t="s">
        <v>132</v>
      </c>
      <c r="C32" t="s">
        <v>852</v>
      </c>
      <c r="D32" t="s">
        <v>852</v>
      </c>
    </row>
    <row r="33" spans="1:4" x14ac:dyDescent="0.25">
      <c r="A33" t="s">
        <v>175</v>
      </c>
      <c r="B33" t="s">
        <v>174</v>
      </c>
      <c r="C33" t="s">
        <v>853</v>
      </c>
      <c r="D33" t="s">
        <v>854</v>
      </c>
    </row>
    <row r="34" spans="1:4" x14ac:dyDescent="0.25">
      <c r="A34" t="s">
        <v>1132</v>
      </c>
      <c r="B34" t="s">
        <v>1133</v>
      </c>
      <c r="C34" t="s">
        <v>1134</v>
      </c>
      <c r="D34" t="s">
        <v>1135</v>
      </c>
    </row>
    <row r="35" spans="1:4" x14ac:dyDescent="0.25">
      <c r="A35" t="s">
        <v>184</v>
      </c>
      <c r="B35" t="s">
        <v>183</v>
      </c>
      <c r="C35" t="s">
        <v>1136</v>
      </c>
      <c r="D35" t="s">
        <v>1084</v>
      </c>
    </row>
    <row r="36" spans="1:4" x14ac:dyDescent="0.25">
      <c r="A36" t="s">
        <v>209</v>
      </c>
      <c r="B36" t="s">
        <v>208</v>
      </c>
      <c r="C36" t="s">
        <v>856</v>
      </c>
      <c r="D36" t="s">
        <v>857</v>
      </c>
    </row>
    <row r="37" spans="1:4" x14ac:dyDescent="0.25">
      <c r="A37" t="s">
        <v>226</v>
      </c>
      <c r="B37" t="s">
        <v>225</v>
      </c>
      <c r="C37" t="s">
        <v>858</v>
      </c>
      <c r="D37" t="s">
        <v>859</v>
      </c>
    </row>
    <row r="38" spans="1:4" x14ac:dyDescent="0.25">
      <c r="A38" t="s">
        <v>239</v>
      </c>
      <c r="B38" t="s">
        <v>238</v>
      </c>
      <c r="C38" t="s">
        <v>1085</v>
      </c>
      <c r="D38" t="s">
        <v>860</v>
      </c>
    </row>
    <row r="39" spans="1:4" x14ac:dyDescent="0.25">
      <c r="A39" t="s">
        <v>204</v>
      </c>
      <c r="B39" t="s">
        <v>203</v>
      </c>
      <c r="C39" t="s">
        <v>861</v>
      </c>
      <c r="D39" t="s">
        <v>862</v>
      </c>
    </row>
    <row r="40" spans="1:4" x14ac:dyDescent="0.25">
      <c r="A40" t="s">
        <v>230</v>
      </c>
      <c r="B40" t="s">
        <v>229</v>
      </c>
      <c r="C40" t="s">
        <v>1086</v>
      </c>
      <c r="D40" t="s">
        <v>859</v>
      </c>
    </row>
    <row r="41" spans="1:4" x14ac:dyDescent="0.25">
      <c r="A41" t="s">
        <v>243</v>
      </c>
      <c r="B41" t="s">
        <v>242</v>
      </c>
      <c r="C41" t="s">
        <v>1137</v>
      </c>
      <c r="D41" t="s">
        <v>859</v>
      </c>
    </row>
    <row r="42" spans="1:4" x14ac:dyDescent="0.25">
      <c r="A42" t="s">
        <v>222</v>
      </c>
      <c r="B42" t="s">
        <v>221</v>
      </c>
      <c r="C42" t="s">
        <v>1138</v>
      </c>
      <c r="D42" t="s">
        <v>859</v>
      </c>
    </row>
    <row r="43" spans="1:4" x14ac:dyDescent="0.25">
      <c r="A43" t="s">
        <v>247</v>
      </c>
      <c r="B43" t="s">
        <v>246</v>
      </c>
      <c r="C43" t="s">
        <v>1139</v>
      </c>
      <c r="D43" t="s">
        <v>1140</v>
      </c>
    </row>
    <row r="44" spans="1:4" x14ac:dyDescent="0.25">
      <c r="A44" t="s">
        <v>251</v>
      </c>
      <c r="B44" t="s">
        <v>250</v>
      </c>
      <c r="C44" t="s">
        <v>863</v>
      </c>
      <c r="D44" t="s">
        <v>864</v>
      </c>
    </row>
    <row r="45" spans="1:4" x14ac:dyDescent="0.25">
      <c r="A45" t="s">
        <v>1075</v>
      </c>
      <c r="B45" t="s">
        <v>1076</v>
      </c>
      <c r="C45" t="s">
        <v>1087</v>
      </c>
      <c r="D45" t="s">
        <v>1088</v>
      </c>
    </row>
    <row r="46" spans="1:4" x14ac:dyDescent="0.25">
      <c r="A46" t="s">
        <v>772</v>
      </c>
      <c r="B46" t="s">
        <v>1141</v>
      </c>
      <c r="C46" t="s">
        <v>1019</v>
      </c>
      <c r="D46" t="s">
        <v>1142</v>
      </c>
    </row>
    <row r="47" spans="1:4" x14ac:dyDescent="0.25">
      <c r="A47" t="s">
        <v>1143</v>
      </c>
      <c r="B47" t="s">
        <v>1144</v>
      </c>
      <c r="C47" t="s">
        <v>1145</v>
      </c>
      <c r="D47" t="s">
        <v>1146</v>
      </c>
    </row>
    <row r="48" spans="1:4" x14ac:dyDescent="0.25">
      <c r="A48" t="s">
        <v>256</v>
      </c>
      <c r="B48" t="s">
        <v>255</v>
      </c>
      <c r="C48" t="s">
        <v>865</v>
      </c>
      <c r="D48" t="s">
        <v>866</v>
      </c>
    </row>
    <row r="49" spans="1:4" x14ac:dyDescent="0.25">
      <c r="A49" t="s">
        <v>1147</v>
      </c>
      <c r="B49" t="s">
        <v>1148</v>
      </c>
      <c r="C49" t="s">
        <v>1149</v>
      </c>
      <c r="D49" t="s">
        <v>1149</v>
      </c>
    </row>
    <row r="50" spans="1:4" x14ac:dyDescent="0.25">
      <c r="A50" t="s">
        <v>266</v>
      </c>
      <c r="B50" t="s">
        <v>265</v>
      </c>
      <c r="C50" t="s">
        <v>867</v>
      </c>
      <c r="D50" t="s">
        <v>867</v>
      </c>
    </row>
    <row r="51" spans="1:4" x14ac:dyDescent="0.25">
      <c r="A51" t="s">
        <v>740</v>
      </c>
      <c r="B51" t="s">
        <v>739</v>
      </c>
      <c r="C51" t="s">
        <v>868</v>
      </c>
      <c r="D51" t="s">
        <v>869</v>
      </c>
    </row>
    <row r="52" spans="1:4" x14ac:dyDescent="0.25">
      <c r="A52" t="s">
        <v>1150</v>
      </c>
      <c r="B52" t="s">
        <v>1051</v>
      </c>
      <c r="C52" t="s">
        <v>1151</v>
      </c>
      <c r="D52" t="s">
        <v>1151</v>
      </c>
    </row>
    <row r="53" spans="1:4" x14ac:dyDescent="0.25">
      <c r="A53" t="s">
        <v>270</v>
      </c>
      <c r="B53" t="s">
        <v>269</v>
      </c>
      <c r="C53" t="s">
        <v>1020</v>
      </c>
      <c r="D53" t="s">
        <v>1152</v>
      </c>
    </row>
    <row r="54" spans="1:4" x14ac:dyDescent="0.25">
      <c r="A54" t="s">
        <v>270</v>
      </c>
      <c r="B54" t="s">
        <v>269</v>
      </c>
      <c r="C54" t="s">
        <v>1020</v>
      </c>
      <c r="D54" t="s">
        <v>1153</v>
      </c>
    </row>
    <row r="55" spans="1:4" x14ac:dyDescent="0.25">
      <c r="A55" t="s">
        <v>1001</v>
      </c>
      <c r="B55" t="s">
        <v>1008</v>
      </c>
      <c r="C55" t="s">
        <v>1154</v>
      </c>
      <c r="D55" t="s">
        <v>1155</v>
      </c>
    </row>
    <row r="56" spans="1:4" x14ac:dyDescent="0.25">
      <c r="A56" t="s">
        <v>278</v>
      </c>
      <c r="B56" t="s">
        <v>277</v>
      </c>
      <c r="C56" t="s">
        <v>870</v>
      </c>
      <c r="D56" t="s">
        <v>871</v>
      </c>
    </row>
    <row r="57" spans="1:4" x14ac:dyDescent="0.25">
      <c r="A57" t="s">
        <v>1036</v>
      </c>
      <c r="B57" t="s">
        <v>1037</v>
      </c>
      <c r="C57" t="s">
        <v>856</v>
      </c>
      <c r="D57" t="s">
        <v>1089</v>
      </c>
    </row>
    <row r="58" spans="1:4" x14ac:dyDescent="0.25">
      <c r="A58" t="s">
        <v>295</v>
      </c>
      <c r="B58" t="s">
        <v>294</v>
      </c>
      <c r="C58" t="s">
        <v>872</v>
      </c>
      <c r="D58" t="s">
        <v>873</v>
      </c>
    </row>
    <row r="59" spans="1:4" x14ac:dyDescent="0.25">
      <c r="A59" t="s">
        <v>299</v>
      </c>
      <c r="B59" t="s">
        <v>298</v>
      </c>
      <c r="C59" t="s">
        <v>874</v>
      </c>
      <c r="D59" t="s">
        <v>875</v>
      </c>
    </row>
    <row r="60" spans="1:4" x14ac:dyDescent="0.25">
      <c r="A60" t="s">
        <v>305</v>
      </c>
      <c r="B60" t="s">
        <v>304</v>
      </c>
      <c r="C60" t="s">
        <v>1090</v>
      </c>
      <c r="D60" t="s">
        <v>1090</v>
      </c>
    </row>
    <row r="61" spans="1:4" x14ac:dyDescent="0.25">
      <c r="A61" t="s">
        <v>584</v>
      </c>
      <c r="B61" t="s">
        <v>583</v>
      </c>
      <c r="C61" t="s">
        <v>1091</v>
      </c>
      <c r="D61" t="s">
        <v>876</v>
      </c>
    </row>
    <row r="62" spans="1:4" x14ac:dyDescent="0.25">
      <c r="A62" t="s">
        <v>319</v>
      </c>
      <c r="B62" t="s">
        <v>318</v>
      </c>
      <c r="C62" t="s">
        <v>877</v>
      </c>
      <c r="D62" t="s">
        <v>878</v>
      </c>
    </row>
    <row r="63" spans="1:4" x14ac:dyDescent="0.25">
      <c r="A63" t="s">
        <v>334</v>
      </c>
      <c r="B63" t="s">
        <v>333</v>
      </c>
      <c r="C63" t="s">
        <v>1092</v>
      </c>
      <c r="D63" t="s">
        <v>1021</v>
      </c>
    </row>
    <row r="64" spans="1:4" x14ac:dyDescent="0.25">
      <c r="A64" t="s">
        <v>338</v>
      </c>
      <c r="B64" t="s">
        <v>337</v>
      </c>
      <c r="C64" t="s">
        <v>879</v>
      </c>
      <c r="D64" t="s">
        <v>880</v>
      </c>
    </row>
    <row r="65" spans="1:4" x14ac:dyDescent="0.25">
      <c r="A65" t="s">
        <v>290</v>
      </c>
      <c r="B65" t="s">
        <v>289</v>
      </c>
      <c r="C65" t="s">
        <v>881</v>
      </c>
      <c r="D65" t="s">
        <v>881</v>
      </c>
    </row>
    <row r="66" spans="1:4" x14ac:dyDescent="0.25">
      <c r="A66" t="s">
        <v>342</v>
      </c>
      <c r="B66" t="s">
        <v>341</v>
      </c>
      <c r="C66" t="s">
        <v>1156</v>
      </c>
      <c r="D66" t="s">
        <v>882</v>
      </c>
    </row>
    <row r="67" spans="1:4" x14ac:dyDescent="0.25">
      <c r="A67" t="s">
        <v>355</v>
      </c>
      <c r="B67" t="s">
        <v>354</v>
      </c>
      <c r="C67" t="s">
        <v>819</v>
      </c>
      <c r="D67" t="s">
        <v>883</v>
      </c>
    </row>
    <row r="68" spans="1:4" x14ac:dyDescent="0.25">
      <c r="A68" t="s">
        <v>365</v>
      </c>
      <c r="B68" t="s">
        <v>364</v>
      </c>
      <c r="C68" t="s">
        <v>1157</v>
      </c>
      <c r="D68" t="s">
        <v>884</v>
      </c>
    </row>
    <row r="69" spans="1:4" x14ac:dyDescent="0.25">
      <c r="A69" t="s">
        <v>369</v>
      </c>
      <c r="B69" t="s">
        <v>368</v>
      </c>
      <c r="C69" t="s">
        <v>885</v>
      </c>
      <c r="D69" t="s">
        <v>885</v>
      </c>
    </row>
    <row r="70" spans="1:4" x14ac:dyDescent="0.25">
      <c r="A70" t="s">
        <v>777</v>
      </c>
      <c r="B70" t="s">
        <v>776</v>
      </c>
      <c r="C70" t="s">
        <v>886</v>
      </c>
      <c r="D70" t="s">
        <v>887</v>
      </c>
    </row>
    <row r="71" spans="1:4" x14ac:dyDescent="0.25">
      <c r="A71" t="s">
        <v>381</v>
      </c>
      <c r="B71" t="s">
        <v>380</v>
      </c>
      <c r="C71" t="s">
        <v>1158</v>
      </c>
      <c r="D71" t="s">
        <v>888</v>
      </c>
    </row>
    <row r="72" spans="1:4" x14ac:dyDescent="0.25">
      <c r="A72" t="s">
        <v>1067</v>
      </c>
      <c r="B72" t="s">
        <v>1068</v>
      </c>
      <c r="C72" t="s">
        <v>1093</v>
      </c>
      <c r="D72" t="s">
        <v>1093</v>
      </c>
    </row>
    <row r="73" spans="1:4" x14ac:dyDescent="0.25">
      <c r="A73" t="s">
        <v>385</v>
      </c>
      <c r="B73" t="s">
        <v>384</v>
      </c>
      <c r="C73" t="s">
        <v>889</v>
      </c>
      <c r="D73" t="s">
        <v>889</v>
      </c>
    </row>
    <row r="74" spans="1:4" x14ac:dyDescent="0.25">
      <c r="A74" t="s">
        <v>385</v>
      </c>
      <c r="B74" t="s">
        <v>384</v>
      </c>
      <c r="C74" t="s">
        <v>889</v>
      </c>
      <c r="D74" t="s">
        <v>1159</v>
      </c>
    </row>
    <row r="75" spans="1:4" x14ac:dyDescent="0.25">
      <c r="A75" t="s">
        <v>393</v>
      </c>
      <c r="B75" t="s">
        <v>392</v>
      </c>
      <c r="C75" t="s">
        <v>1022</v>
      </c>
      <c r="D75" t="s">
        <v>890</v>
      </c>
    </row>
    <row r="76" spans="1:4" x14ac:dyDescent="0.25">
      <c r="A76" t="s">
        <v>389</v>
      </c>
      <c r="B76" t="s">
        <v>388</v>
      </c>
      <c r="C76" t="s">
        <v>891</v>
      </c>
      <c r="D76" t="s">
        <v>892</v>
      </c>
    </row>
    <row r="77" spans="1:4" x14ac:dyDescent="0.25">
      <c r="A77" t="s">
        <v>398</v>
      </c>
      <c r="B77" t="s">
        <v>397</v>
      </c>
      <c r="C77" t="s">
        <v>893</v>
      </c>
      <c r="D77" t="s">
        <v>894</v>
      </c>
    </row>
    <row r="78" spans="1:4" x14ac:dyDescent="0.25">
      <c r="A78" t="s">
        <v>400</v>
      </c>
      <c r="B78" t="s">
        <v>399</v>
      </c>
      <c r="C78" t="s">
        <v>1160</v>
      </c>
      <c r="D78" t="s">
        <v>895</v>
      </c>
    </row>
    <row r="79" spans="1:4" x14ac:dyDescent="0.25">
      <c r="A79" t="s">
        <v>403</v>
      </c>
      <c r="B79" t="s">
        <v>402</v>
      </c>
      <c r="C79" t="s">
        <v>1023</v>
      </c>
      <c r="D79" t="s">
        <v>1023</v>
      </c>
    </row>
    <row r="80" spans="1:4" x14ac:dyDescent="0.25">
      <c r="A80" t="s">
        <v>347</v>
      </c>
      <c r="B80" t="s">
        <v>346</v>
      </c>
      <c r="C80" t="s">
        <v>896</v>
      </c>
      <c r="D80" t="s">
        <v>896</v>
      </c>
    </row>
    <row r="81" spans="1:4" x14ac:dyDescent="0.25">
      <c r="A81" t="s">
        <v>408</v>
      </c>
      <c r="B81" t="s">
        <v>407</v>
      </c>
      <c r="C81" t="s">
        <v>897</v>
      </c>
      <c r="D81" t="s">
        <v>898</v>
      </c>
    </row>
    <row r="82" spans="1:4" x14ac:dyDescent="0.25">
      <c r="A82" t="s">
        <v>419</v>
      </c>
      <c r="B82" t="s">
        <v>418</v>
      </c>
      <c r="C82" t="s">
        <v>899</v>
      </c>
      <c r="D82" t="s">
        <v>900</v>
      </c>
    </row>
    <row r="83" spans="1:4" x14ac:dyDescent="0.25">
      <c r="A83" t="s">
        <v>427</v>
      </c>
      <c r="B83" t="s">
        <v>426</v>
      </c>
      <c r="C83" t="s">
        <v>901</v>
      </c>
      <c r="D83" t="s">
        <v>902</v>
      </c>
    </row>
    <row r="84" spans="1:4" x14ac:dyDescent="0.25">
      <c r="A84" t="s">
        <v>1161</v>
      </c>
      <c r="B84" t="s">
        <v>433</v>
      </c>
      <c r="C84" t="s">
        <v>903</v>
      </c>
      <c r="D84" t="s">
        <v>904</v>
      </c>
    </row>
    <row r="85" spans="1:4" x14ac:dyDescent="0.25">
      <c r="A85" t="s">
        <v>1162</v>
      </c>
      <c r="B85" t="s">
        <v>279</v>
      </c>
      <c r="C85" t="s">
        <v>855</v>
      </c>
      <c r="D85" t="s">
        <v>855</v>
      </c>
    </row>
    <row r="86" spans="1:4" x14ac:dyDescent="0.25">
      <c r="A86" t="s">
        <v>440</v>
      </c>
      <c r="B86" t="s">
        <v>439</v>
      </c>
      <c r="C86" t="s">
        <v>1163</v>
      </c>
      <c r="D86" t="s">
        <v>905</v>
      </c>
    </row>
    <row r="87" spans="1:4" x14ac:dyDescent="0.25">
      <c r="A87" t="s">
        <v>444</v>
      </c>
      <c r="B87" t="s">
        <v>443</v>
      </c>
      <c r="C87" t="s">
        <v>906</v>
      </c>
      <c r="D87" t="s">
        <v>906</v>
      </c>
    </row>
    <row r="88" spans="1:4" x14ac:dyDescent="0.25">
      <c r="A88" t="s">
        <v>447</v>
      </c>
      <c r="B88" t="s">
        <v>446</v>
      </c>
      <c r="C88" t="s">
        <v>907</v>
      </c>
      <c r="D88" t="s">
        <v>908</v>
      </c>
    </row>
    <row r="89" spans="1:4" x14ac:dyDescent="0.25">
      <c r="A89" t="s">
        <v>450</v>
      </c>
      <c r="B89" t="s">
        <v>449</v>
      </c>
      <c r="C89" t="s">
        <v>909</v>
      </c>
      <c r="D89" t="s">
        <v>910</v>
      </c>
    </row>
    <row r="90" spans="1:4" x14ac:dyDescent="0.25">
      <c r="A90" t="s">
        <v>1164</v>
      </c>
      <c r="B90" t="s">
        <v>1165</v>
      </c>
      <c r="C90" t="s">
        <v>1166</v>
      </c>
      <c r="D90" t="s">
        <v>1167</v>
      </c>
    </row>
    <row r="91" spans="1:4" x14ac:dyDescent="0.25">
      <c r="A91" t="s">
        <v>454</v>
      </c>
      <c r="B91" t="s">
        <v>453</v>
      </c>
      <c r="C91" t="s">
        <v>1168</v>
      </c>
      <c r="D91" t="s">
        <v>911</v>
      </c>
    </row>
    <row r="92" spans="1:4" x14ac:dyDescent="0.25">
      <c r="A92" t="s">
        <v>457</v>
      </c>
      <c r="B92" t="s">
        <v>456</v>
      </c>
      <c r="C92" t="s">
        <v>912</v>
      </c>
      <c r="D92" t="s">
        <v>913</v>
      </c>
    </row>
    <row r="93" spans="1:4" x14ac:dyDescent="0.25">
      <c r="A93" t="s">
        <v>465</v>
      </c>
      <c r="B93" t="s">
        <v>464</v>
      </c>
      <c r="C93" t="s">
        <v>914</v>
      </c>
      <c r="D93" t="s">
        <v>915</v>
      </c>
    </row>
    <row r="94" spans="1:4" x14ac:dyDescent="0.25">
      <c r="A94" t="s">
        <v>469</v>
      </c>
      <c r="B94" t="s">
        <v>468</v>
      </c>
      <c r="C94" t="s">
        <v>1169</v>
      </c>
      <c r="D94" t="s">
        <v>1170</v>
      </c>
    </row>
    <row r="95" spans="1:4" x14ac:dyDescent="0.25">
      <c r="A95" t="s">
        <v>473</v>
      </c>
      <c r="B95" t="s">
        <v>472</v>
      </c>
      <c r="C95" t="s">
        <v>916</v>
      </c>
      <c r="D95" t="s">
        <v>917</v>
      </c>
    </row>
    <row r="96" spans="1:4" x14ac:dyDescent="0.25">
      <c r="A96" t="s">
        <v>476</v>
      </c>
      <c r="B96" t="s">
        <v>475</v>
      </c>
      <c r="C96" t="s">
        <v>918</v>
      </c>
      <c r="D96" t="s">
        <v>919</v>
      </c>
    </row>
    <row r="97" spans="1:4" x14ac:dyDescent="0.25">
      <c r="A97" t="s">
        <v>1030</v>
      </c>
      <c r="B97" t="s">
        <v>1031</v>
      </c>
      <c r="C97" t="s">
        <v>1094</v>
      </c>
      <c r="D97" t="s">
        <v>1095</v>
      </c>
    </row>
    <row r="98" spans="1:4" x14ac:dyDescent="0.25">
      <c r="A98" t="s">
        <v>1171</v>
      </c>
      <c r="B98" t="s">
        <v>460</v>
      </c>
      <c r="C98" t="s">
        <v>1172</v>
      </c>
      <c r="D98" t="s">
        <v>1173</v>
      </c>
    </row>
    <row r="99" spans="1:4" x14ac:dyDescent="0.25">
      <c r="A99" t="s">
        <v>1171</v>
      </c>
      <c r="B99" t="s">
        <v>462</v>
      </c>
      <c r="C99" t="s">
        <v>1174</v>
      </c>
      <c r="D99" t="s">
        <v>1173</v>
      </c>
    </row>
    <row r="100" spans="1:4" x14ac:dyDescent="0.25">
      <c r="A100" t="s">
        <v>482</v>
      </c>
      <c r="B100" t="s">
        <v>481</v>
      </c>
      <c r="C100" t="s">
        <v>920</v>
      </c>
      <c r="D100" t="s">
        <v>920</v>
      </c>
    </row>
    <row r="101" spans="1:4" x14ac:dyDescent="0.25">
      <c r="A101" t="s">
        <v>1072</v>
      </c>
      <c r="B101" t="s">
        <v>1073</v>
      </c>
      <c r="C101" t="s">
        <v>1096</v>
      </c>
      <c r="D101" t="s">
        <v>1097</v>
      </c>
    </row>
    <row r="102" spans="1:4" x14ac:dyDescent="0.25">
      <c r="A102" t="s">
        <v>215</v>
      </c>
      <c r="B102" t="s">
        <v>214</v>
      </c>
      <c r="C102" t="s">
        <v>921</v>
      </c>
      <c r="D102" t="s">
        <v>922</v>
      </c>
    </row>
    <row r="103" spans="1:4" x14ac:dyDescent="0.25">
      <c r="A103" t="s">
        <v>479</v>
      </c>
      <c r="B103" t="s">
        <v>478</v>
      </c>
      <c r="C103" t="s">
        <v>921</v>
      </c>
      <c r="D103" t="s">
        <v>922</v>
      </c>
    </row>
    <row r="104" spans="1:4" x14ac:dyDescent="0.25">
      <c r="A104" t="s">
        <v>492</v>
      </c>
      <c r="B104" t="s">
        <v>491</v>
      </c>
      <c r="C104" t="s">
        <v>923</v>
      </c>
      <c r="D104" t="s">
        <v>924</v>
      </c>
    </row>
    <row r="105" spans="1:4" x14ac:dyDescent="0.25">
      <c r="A105" t="s">
        <v>496</v>
      </c>
      <c r="B105" t="s">
        <v>1078</v>
      </c>
      <c r="C105" t="s">
        <v>1098</v>
      </c>
      <c r="D105" t="s">
        <v>1099</v>
      </c>
    </row>
    <row r="106" spans="1:4" x14ac:dyDescent="0.25">
      <c r="A106" t="s">
        <v>496</v>
      </c>
      <c r="B106" t="s">
        <v>495</v>
      </c>
      <c r="C106" t="s">
        <v>925</v>
      </c>
      <c r="D106" t="s">
        <v>926</v>
      </c>
    </row>
    <row r="107" spans="1:4" x14ac:dyDescent="0.25">
      <c r="A107" t="s">
        <v>117</v>
      </c>
      <c r="B107" t="s">
        <v>116</v>
      </c>
      <c r="C107" t="s">
        <v>927</v>
      </c>
      <c r="D107" t="s">
        <v>928</v>
      </c>
    </row>
    <row r="108" spans="1:4" x14ac:dyDescent="0.25">
      <c r="A108" t="s">
        <v>499</v>
      </c>
      <c r="B108" t="s">
        <v>498</v>
      </c>
      <c r="C108" t="s">
        <v>929</v>
      </c>
      <c r="D108" t="s">
        <v>930</v>
      </c>
    </row>
    <row r="109" spans="1:4" x14ac:dyDescent="0.25">
      <c r="A109" t="s">
        <v>503</v>
      </c>
      <c r="B109" t="s">
        <v>502</v>
      </c>
      <c r="C109" t="s">
        <v>931</v>
      </c>
      <c r="D109" t="s">
        <v>932</v>
      </c>
    </row>
    <row r="110" spans="1:4" x14ac:dyDescent="0.25">
      <c r="A110" t="s">
        <v>508</v>
      </c>
      <c r="B110" t="s">
        <v>507</v>
      </c>
      <c r="C110" t="s">
        <v>933</v>
      </c>
      <c r="D110" t="s">
        <v>934</v>
      </c>
    </row>
    <row r="111" spans="1:4" x14ac:dyDescent="0.25">
      <c r="A111" t="s">
        <v>513</v>
      </c>
      <c r="B111" t="s">
        <v>512</v>
      </c>
      <c r="C111" t="s">
        <v>1175</v>
      </c>
      <c r="D111" t="s">
        <v>1176</v>
      </c>
    </row>
    <row r="112" spans="1:4" x14ac:dyDescent="0.25">
      <c r="A112" t="s">
        <v>516</v>
      </c>
      <c r="B112" t="s">
        <v>515</v>
      </c>
      <c r="C112" t="s">
        <v>1100</v>
      </c>
      <c r="D112" t="s">
        <v>1101</v>
      </c>
    </row>
    <row r="113" spans="1:4" x14ac:dyDescent="0.25">
      <c r="A113" t="s">
        <v>519</v>
      </c>
      <c r="B113" t="s">
        <v>518</v>
      </c>
      <c r="C113" t="s">
        <v>935</v>
      </c>
      <c r="D113" t="s">
        <v>936</v>
      </c>
    </row>
    <row r="114" spans="1:4" x14ac:dyDescent="0.25">
      <c r="A114" t="s">
        <v>1177</v>
      </c>
      <c r="B114" t="s">
        <v>1178</v>
      </c>
      <c r="C114" t="s">
        <v>1179</v>
      </c>
      <c r="D114" t="s">
        <v>1180</v>
      </c>
    </row>
    <row r="115" spans="1:4" x14ac:dyDescent="0.25">
      <c r="A115" t="s">
        <v>1047</v>
      </c>
      <c r="B115" t="s">
        <v>1048</v>
      </c>
      <c r="C115" t="s">
        <v>1102</v>
      </c>
      <c r="D115" t="s">
        <v>1102</v>
      </c>
    </row>
    <row r="116" spans="1:4" x14ac:dyDescent="0.25">
      <c r="A116" t="s">
        <v>532</v>
      </c>
      <c r="B116" t="s">
        <v>531</v>
      </c>
      <c r="C116" t="s">
        <v>1181</v>
      </c>
      <c r="D116" t="s">
        <v>1024</v>
      </c>
    </row>
    <row r="117" spans="1:4" x14ac:dyDescent="0.25">
      <c r="A117" t="s">
        <v>1182</v>
      </c>
      <c r="B117" t="s">
        <v>1183</v>
      </c>
      <c r="C117" t="s">
        <v>1134</v>
      </c>
      <c r="D117" t="s">
        <v>1184</v>
      </c>
    </row>
    <row r="118" spans="1:4" x14ac:dyDescent="0.25">
      <c r="A118" t="s">
        <v>528</v>
      </c>
      <c r="B118" t="s">
        <v>527</v>
      </c>
      <c r="C118" t="s">
        <v>1185</v>
      </c>
      <c r="D118" t="s">
        <v>1186</v>
      </c>
    </row>
    <row r="119" spans="1:4" x14ac:dyDescent="0.25">
      <c r="A119" t="s">
        <v>535</v>
      </c>
      <c r="B119" t="s">
        <v>534</v>
      </c>
      <c r="C119" t="s">
        <v>819</v>
      </c>
      <c r="D119" t="s">
        <v>937</v>
      </c>
    </row>
    <row r="120" spans="1:4" x14ac:dyDescent="0.25">
      <c r="A120" t="s">
        <v>555</v>
      </c>
      <c r="B120" t="s">
        <v>554</v>
      </c>
      <c r="C120" t="s">
        <v>1025</v>
      </c>
      <c r="D120" t="s">
        <v>1187</v>
      </c>
    </row>
    <row r="121" spans="1:4" x14ac:dyDescent="0.25">
      <c r="A121" t="s">
        <v>555</v>
      </c>
      <c r="B121" t="s">
        <v>554</v>
      </c>
      <c r="C121" t="s">
        <v>1187</v>
      </c>
      <c r="D121" t="s">
        <v>1187</v>
      </c>
    </row>
    <row r="122" spans="1:4" x14ac:dyDescent="0.25">
      <c r="A122" t="s">
        <v>548</v>
      </c>
      <c r="B122" t="s">
        <v>547</v>
      </c>
      <c r="C122" t="s">
        <v>938</v>
      </c>
      <c r="D122" t="s">
        <v>939</v>
      </c>
    </row>
    <row r="123" spans="1:4" x14ac:dyDescent="0.25">
      <c r="A123" t="s">
        <v>561</v>
      </c>
      <c r="B123" t="s">
        <v>560</v>
      </c>
      <c r="C123" t="s">
        <v>940</v>
      </c>
      <c r="D123" t="s">
        <v>941</v>
      </c>
    </row>
    <row r="124" spans="1:4" x14ac:dyDescent="0.25">
      <c r="A124" t="s">
        <v>568</v>
      </c>
      <c r="B124" t="s">
        <v>567</v>
      </c>
      <c r="C124" t="s">
        <v>856</v>
      </c>
      <c r="D124" t="s">
        <v>857</v>
      </c>
    </row>
    <row r="125" spans="1:4" x14ac:dyDescent="0.25">
      <c r="A125" t="s">
        <v>572</v>
      </c>
      <c r="B125" t="s">
        <v>571</v>
      </c>
      <c r="C125" t="s">
        <v>1103</v>
      </c>
      <c r="D125" t="s">
        <v>942</v>
      </c>
    </row>
    <row r="126" spans="1:4" x14ac:dyDescent="0.25">
      <c r="A126" t="s">
        <v>578</v>
      </c>
      <c r="B126" t="s">
        <v>577</v>
      </c>
      <c r="C126" t="s">
        <v>943</v>
      </c>
      <c r="D126" t="s">
        <v>944</v>
      </c>
    </row>
    <row r="127" spans="1:4" x14ac:dyDescent="0.25">
      <c r="A127" t="s">
        <v>591</v>
      </c>
      <c r="B127" t="s">
        <v>590</v>
      </c>
      <c r="C127" t="s">
        <v>1188</v>
      </c>
      <c r="D127" t="s">
        <v>945</v>
      </c>
    </row>
    <row r="128" spans="1:4" x14ac:dyDescent="0.25">
      <c r="A128" t="s">
        <v>485</v>
      </c>
      <c r="B128" t="s">
        <v>484</v>
      </c>
      <c r="C128" t="s">
        <v>946</v>
      </c>
      <c r="D128" t="s">
        <v>947</v>
      </c>
    </row>
    <row r="129" spans="1:4" x14ac:dyDescent="0.25">
      <c r="A129" t="s">
        <v>602</v>
      </c>
      <c r="B129" t="s">
        <v>601</v>
      </c>
      <c r="C129" t="s">
        <v>948</v>
      </c>
      <c r="D129" t="s">
        <v>948</v>
      </c>
    </row>
    <row r="130" spans="1:4" x14ac:dyDescent="0.25">
      <c r="A130" t="s">
        <v>602</v>
      </c>
      <c r="B130" t="s">
        <v>601</v>
      </c>
      <c r="C130" t="s">
        <v>948</v>
      </c>
      <c r="D130" t="s">
        <v>949</v>
      </c>
    </row>
    <row r="131" spans="1:4" x14ac:dyDescent="0.25">
      <c r="A131" t="s">
        <v>1189</v>
      </c>
      <c r="B131" t="s">
        <v>1190</v>
      </c>
      <c r="C131" t="s">
        <v>1191</v>
      </c>
      <c r="D131" t="s">
        <v>1192</v>
      </c>
    </row>
    <row r="132" spans="1:4" x14ac:dyDescent="0.25">
      <c r="A132" t="s">
        <v>610</v>
      </c>
      <c r="B132" t="s">
        <v>609</v>
      </c>
      <c r="C132" t="s">
        <v>950</v>
      </c>
      <c r="D132" t="s">
        <v>951</v>
      </c>
    </row>
    <row r="133" spans="1:4" x14ac:dyDescent="0.25">
      <c r="A133" t="s">
        <v>619</v>
      </c>
      <c r="B133" t="s">
        <v>618</v>
      </c>
      <c r="C133" t="s">
        <v>1193</v>
      </c>
      <c r="D133" t="s">
        <v>952</v>
      </c>
    </row>
    <row r="134" spans="1:4" x14ac:dyDescent="0.25">
      <c r="A134" t="s">
        <v>623</v>
      </c>
      <c r="B134" t="s">
        <v>622</v>
      </c>
      <c r="C134" t="s">
        <v>1194</v>
      </c>
      <c r="D134" t="s">
        <v>953</v>
      </c>
    </row>
    <row r="135" spans="1:4" x14ac:dyDescent="0.25">
      <c r="A135" t="s">
        <v>627</v>
      </c>
      <c r="B135" t="s">
        <v>626</v>
      </c>
      <c r="C135" t="s">
        <v>954</v>
      </c>
      <c r="D135" t="s">
        <v>954</v>
      </c>
    </row>
    <row r="136" spans="1:4" x14ac:dyDescent="0.25">
      <c r="A136" t="s">
        <v>630</v>
      </c>
      <c r="B136" t="s">
        <v>629</v>
      </c>
      <c r="C136" t="s">
        <v>955</v>
      </c>
      <c r="D136" t="s">
        <v>955</v>
      </c>
    </row>
    <row r="137" spans="1:4" x14ac:dyDescent="0.25">
      <c r="A137" t="s">
        <v>661</v>
      </c>
      <c r="B137" t="s">
        <v>660</v>
      </c>
      <c r="C137" t="s">
        <v>956</v>
      </c>
      <c r="D137" t="s">
        <v>957</v>
      </c>
    </row>
    <row r="138" spans="1:4" x14ac:dyDescent="0.25">
      <c r="A138" t="s">
        <v>646</v>
      </c>
      <c r="B138" t="s">
        <v>645</v>
      </c>
      <c r="C138" t="s">
        <v>958</v>
      </c>
      <c r="D138" t="s">
        <v>959</v>
      </c>
    </row>
    <row r="139" spans="1:4" x14ac:dyDescent="0.25">
      <c r="A139" t="s">
        <v>1003</v>
      </c>
      <c r="B139" t="s">
        <v>1010</v>
      </c>
      <c r="C139" t="s">
        <v>1026</v>
      </c>
      <c r="D139" t="s">
        <v>1026</v>
      </c>
    </row>
    <row r="140" spans="1:4" x14ac:dyDescent="0.25">
      <c r="A140" t="s">
        <v>650</v>
      </c>
      <c r="B140" t="s">
        <v>649</v>
      </c>
      <c r="C140" t="s">
        <v>960</v>
      </c>
      <c r="D140" t="s">
        <v>961</v>
      </c>
    </row>
    <row r="141" spans="1:4" x14ac:dyDescent="0.25">
      <c r="A141" t="s">
        <v>652</v>
      </c>
      <c r="B141" t="s">
        <v>654</v>
      </c>
      <c r="C141" t="s">
        <v>963</v>
      </c>
      <c r="D141" t="s">
        <v>962</v>
      </c>
    </row>
    <row r="142" spans="1:4" x14ac:dyDescent="0.25">
      <c r="A142" t="s">
        <v>652</v>
      </c>
      <c r="B142" t="s">
        <v>657</v>
      </c>
      <c r="C142" t="s">
        <v>1195</v>
      </c>
      <c r="D142" t="s">
        <v>964</v>
      </c>
    </row>
    <row r="143" spans="1:4" x14ac:dyDescent="0.25">
      <c r="A143" t="s">
        <v>665</v>
      </c>
      <c r="B143" t="s">
        <v>664</v>
      </c>
      <c r="C143" t="s">
        <v>965</v>
      </c>
      <c r="D143" t="s">
        <v>965</v>
      </c>
    </row>
    <row r="144" spans="1:4" x14ac:dyDescent="0.25">
      <c r="A144" t="s">
        <v>1007</v>
      </c>
      <c r="B144" t="s">
        <v>1012</v>
      </c>
      <c r="C144" t="s">
        <v>1196</v>
      </c>
      <c r="D144" t="s">
        <v>1027</v>
      </c>
    </row>
    <row r="145" spans="1:4" x14ac:dyDescent="0.25">
      <c r="A145" t="s">
        <v>1197</v>
      </c>
      <c r="B145" t="s">
        <v>1198</v>
      </c>
      <c r="C145" t="s">
        <v>1199</v>
      </c>
      <c r="D145" t="s">
        <v>1200</v>
      </c>
    </row>
    <row r="146" spans="1:4" x14ac:dyDescent="0.25">
      <c r="A146" t="s">
        <v>683</v>
      </c>
      <c r="B146" t="s">
        <v>682</v>
      </c>
      <c r="C146" t="s">
        <v>1201</v>
      </c>
      <c r="D146" t="s">
        <v>1202</v>
      </c>
    </row>
    <row r="147" spans="1:4" x14ac:dyDescent="0.25">
      <c r="A147" t="s">
        <v>687</v>
      </c>
      <c r="B147" t="s">
        <v>686</v>
      </c>
      <c r="C147" t="s">
        <v>955</v>
      </c>
      <c r="D147" t="s">
        <v>966</v>
      </c>
    </row>
    <row r="148" spans="1:4" x14ac:dyDescent="0.25">
      <c r="A148" t="s">
        <v>690</v>
      </c>
      <c r="B148" t="s">
        <v>689</v>
      </c>
      <c r="C148" t="s">
        <v>967</v>
      </c>
      <c r="D148" t="s">
        <v>967</v>
      </c>
    </row>
    <row r="149" spans="1:4" x14ac:dyDescent="0.25">
      <c r="A149" t="s">
        <v>694</v>
      </c>
      <c r="B149" t="s">
        <v>693</v>
      </c>
      <c r="C149" t="s">
        <v>968</v>
      </c>
      <c r="D149" t="s">
        <v>969</v>
      </c>
    </row>
    <row r="150" spans="1:4" x14ac:dyDescent="0.25">
      <c r="A150" t="s">
        <v>697</v>
      </c>
      <c r="B150" t="s">
        <v>696</v>
      </c>
      <c r="C150" t="s">
        <v>970</v>
      </c>
      <c r="D150" t="s">
        <v>971</v>
      </c>
    </row>
    <row r="151" spans="1:4" x14ac:dyDescent="0.25">
      <c r="A151" t="s">
        <v>700</v>
      </c>
      <c r="B151" t="s">
        <v>699</v>
      </c>
      <c r="C151" t="s">
        <v>972</v>
      </c>
      <c r="D151" t="s">
        <v>972</v>
      </c>
    </row>
    <row r="152" spans="1:4" x14ac:dyDescent="0.25">
      <c r="A152" t="s">
        <v>703</v>
      </c>
      <c r="B152" t="s">
        <v>702</v>
      </c>
      <c r="C152" t="s">
        <v>973</v>
      </c>
      <c r="D152" t="s">
        <v>974</v>
      </c>
    </row>
    <row r="153" spans="1:4" x14ac:dyDescent="0.25">
      <c r="A153" t="s">
        <v>705</v>
      </c>
      <c r="B153" t="s">
        <v>704</v>
      </c>
      <c r="C153" t="s">
        <v>975</v>
      </c>
      <c r="D153" t="s">
        <v>976</v>
      </c>
    </row>
    <row r="154" spans="1:4" x14ac:dyDescent="0.25">
      <c r="A154" t="s">
        <v>709</v>
      </c>
      <c r="B154" t="s">
        <v>708</v>
      </c>
      <c r="C154" t="s">
        <v>977</v>
      </c>
      <c r="D154" t="s">
        <v>977</v>
      </c>
    </row>
    <row r="155" spans="1:4" x14ac:dyDescent="0.25">
      <c r="A155" t="s">
        <v>1203</v>
      </c>
      <c r="B155" t="s">
        <v>712</v>
      </c>
      <c r="C155" t="s">
        <v>1204</v>
      </c>
      <c r="D155" t="s">
        <v>1204</v>
      </c>
    </row>
    <row r="156" spans="1:4" x14ac:dyDescent="0.25">
      <c r="A156" t="s">
        <v>716</v>
      </c>
      <c r="B156" t="s">
        <v>715</v>
      </c>
      <c r="C156" t="s">
        <v>978</v>
      </c>
      <c r="D156" t="s">
        <v>913</v>
      </c>
    </row>
    <row r="157" spans="1:4" x14ac:dyDescent="0.25">
      <c r="A157" t="s">
        <v>719</v>
      </c>
      <c r="B157" t="s">
        <v>718</v>
      </c>
      <c r="C157" t="s">
        <v>979</v>
      </c>
      <c r="D157" t="s">
        <v>979</v>
      </c>
    </row>
    <row r="158" spans="1:4" x14ac:dyDescent="0.25">
      <c r="A158" t="s">
        <v>261</v>
      </c>
      <c r="B158" t="s">
        <v>260</v>
      </c>
      <c r="C158" t="s">
        <v>980</v>
      </c>
      <c r="D158" t="s">
        <v>980</v>
      </c>
    </row>
    <row r="159" spans="1:4" x14ac:dyDescent="0.25">
      <c r="A159" t="s">
        <v>680</v>
      </c>
      <c r="B159" t="s">
        <v>679</v>
      </c>
      <c r="C159" t="s">
        <v>916</v>
      </c>
      <c r="D159" t="s">
        <v>981</v>
      </c>
    </row>
    <row r="160" spans="1:4" x14ac:dyDescent="0.25">
      <c r="A160" t="s">
        <v>735</v>
      </c>
      <c r="B160" t="s">
        <v>734</v>
      </c>
      <c r="C160" t="s">
        <v>982</v>
      </c>
      <c r="D160" t="s">
        <v>983</v>
      </c>
    </row>
    <row r="161" spans="1:4" x14ac:dyDescent="0.25">
      <c r="A161" t="s">
        <v>744</v>
      </c>
      <c r="B161" t="s">
        <v>743</v>
      </c>
      <c r="C161" t="s">
        <v>984</v>
      </c>
      <c r="D161" t="s">
        <v>984</v>
      </c>
    </row>
    <row r="162" spans="1:4" x14ac:dyDescent="0.25">
      <c r="A162" t="s">
        <v>747</v>
      </c>
      <c r="B162" t="s">
        <v>1055</v>
      </c>
      <c r="C162" t="s">
        <v>1205</v>
      </c>
      <c r="D162" t="s">
        <v>1104</v>
      </c>
    </row>
    <row r="163" spans="1:4" x14ac:dyDescent="0.25">
      <c r="A163" t="s">
        <v>747</v>
      </c>
      <c r="B163" t="s">
        <v>746</v>
      </c>
      <c r="C163" t="s">
        <v>1206</v>
      </c>
      <c r="D163" t="s">
        <v>985</v>
      </c>
    </row>
    <row r="164" spans="1:4" x14ac:dyDescent="0.25">
      <c r="A164" t="s">
        <v>774</v>
      </c>
      <c r="B164" t="s">
        <v>773</v>
      </c>
      <c r="C164" t="s">
        <v>986</v>
      </c>
      <c r="D164" t="s">
        <v>987</v>
      </c>
    </row>
    <row r="165" spans="1:4" x14ac:dyDescent="0.25">
      <c r="A165" t="s">
        <v>1033</v>
      </c>
      <c r="B165" t="s">
        <v>1034</v>
      </c>
      <c r="C165" t="s">
        <v>1105</v>
      </c>
      <c r="D165" t="s">
        <v>1106</v>
      </c>
    </row>
    <row r="166" spans="1:4" x14ac:dyDescent="0.25">
      <c r="A166" t="s">
        <v>1004</v>
      </c>
      <c r="B166" t="s">
        <v>436</v>
      </c>
      <c r="C166" t="s">
        <v>1028</v>
      </c>
      <c r="D166" t="s">
        <v>1028</v>
      </c>
    </row>
    <row r="167" spans="1:4" x14ac:dyDescent="0.25">
      <c r="A167" t="s">
        <v>430</v>
      </c>
      <c r="B167" t="s">
        <v>429</v>
      </c>
      <c r="C167" t="s">
        <v>988</v>
      </c>
      <c r="D167" t="s">
        <v>988</v>
      </c>
    </row>
    <row r="168" spans="1:4" x14ac:dyDescent="0.25">
      <c r="A168" t="s">
        <v>1207</v>
      </c>
      <c r="B168" t="s">
        <v>1208</v>
      </c>
      <c r="C168" t="s">
        <v>1209</v>
      </c>
      <c r="D168" t="s">
        <v>1210</v>
      </c>
    </row>
    <row r="169" spans="1:4" x14ac:dyDescent="0.25">
      <c r="A169" t="s">
        <v>1064</v>
      </c>
      <c r="B169" t="s">
        <v>1065</v>
      </c>
      <c r="C169" t="s">
        <v>1107</v>
      </c>
      <c r="D169" t="s">
        <v>1108</v>
      </c>
    </row>
    <row r="170" spans="1:4" x14ac:dyDescent="0.25">
      <c r="A170" t="s">
        <v>53</v>
      </c>
      <c r="B170" t="s">
        <v>52</v>
      </c>
      <c r="C170" t="s">
        <v>1211</v>
      </c>
      <c r="D170" t="s">
        <v>1211</v>
      </c>
    </row>
    <row r="171" spans="1:4" x14ac:dyDescent="0.25">
      <c r="A171" t="s">
        <v>755</v>
      </c>
      <c r="B171" t="s">
        <v>754</v>
      </c>
      <c r="C171" t="s">
        <v>989</v>
      </c>
      <c r="D171" t="s">
        <v>990</v>
      </c>
    </row>
    <row r="172" spans="1:4" x14ac:dyDescent="0.25">
      <c r="A172" t="s">
        <v>759</v>
      </c>
      <c r="B172" t="s">
        <v>758</v>
      </c>
      <c r="C172" t="s">
        <v>991</v>
      </c>
      <c r="D172" t="s">
        <v>992</v>
      </c>
    </row>
    <row r="173" spans="1:4" x14ac:dyDescent="0.25">
      <c r="A173" t="s">
        <v>378</v>
      </c>
      <c r="B173" t="s">
        <v>377</v>
      </c>
      <c r="C173" t="s">
        <v>993</v>
      </c>
      <c r="D173" t="s">
        <v>1212</v>
      </c>
    </row>
    <row r="174" spans="1:4" x14ac:dyDescent="0.25">
      <c r="A174" t="s">
        <v>1213</v>
      </c>
      <c r="B174" t="s">
        <v>599</v>
      </c>
      <c r="C174" t="s">
        <v>1109</v>
      </c>
      <c r="D174" t="s">
        <v>1110</v>
      </c>
    </row>
    <row r="175" spans="1:4" x14ac:dyDescent="0.25">
      <c r="A175" t="s">
        <v>765</v>
      </c>
      <c r="B175" t="s">
        <v>764</v>
      </c>
      <c r="C175" t="s">
        <v>1214</v>
      </c>
      <c r="D175" t="s">
        <v>932</v>
      </c>
    </row>
    <row r="176" spans="1:4" x14ac:dyDescent="0.25">
      <c r="A176" t="s">
        <v>1215</v>
      </c>
      <c r="B176" t="s">
        <v>1216</v>
      </c>
      <c r="C176" t="s">
        <v>1217</v>
      </c>
      <c r="D176" t="s">
        <v>1217</v>
      </c>
    </row>
    <row r="177" spans="1:4" x14ac:dyDescent="0.25">
      <c r="A177" t="s">
        <v>1005</v>
      </c>
      <c r="B177" t="s">
        <v>1011</v>
      </c>
      <c r="C177" t="s">
        <v>1218</v>
      </c>
      <c r="D177" t="s">
        <v>1219</v>
      </c>
    </row>
    <row r="178" spans="1:4" x14ac:dyDescent="0.25">
      <c r="A178" t="s">
        <v>769</v>
      </c>
      <c r="B178" t="s">
        <v>768</v>
      </c>
      <c r="C178" t="s">
        <v>994</v>
      </c>
      <c r="D178" t="s">
        <v>995</v>
      </c>
    </row>
    <row r="179" spans="1:4" x14ac:dyDescent="0.25">
      <c r="A179" t="s">
        <v>145</v>
      </c>
      <c r="B179" t="s">
        <v>144</v>
      </c>
      <c r="C179" t="s">
        <v>996</v>
      </c>
      <c r="D179" t="s">
        <v>996</v>
      </c>
    </row>
    <row r="180" spans="1:4" x14ac:dyDescent="0.25">
      <c r="A180" t="s">
        <v>359</v>
      </c>
      <c r="B180" t="s">
        <v>358</v>
      </c>
      <c r="C180" t="s">
        <v>1220</v>
      </c>
      <c r="D180" t="s">
        <v>997</v>
      </c>
    </row>
    <row r="181" spans="1:4" x14ac:dyDescent="0.25">
      <c r="A181" t="s">
        <v>90</v>
      </c>
      <c r="B181" t="s">
        <v>89</v>
      </c>
      <c r="C181" t="s">
        <v>1111</v>
      </c>
      <c r="D181" t="s">
        <v>1111</v>
      </c>
    </row>
    <row r="182" spans="1:4" x14ac:dyDescent="0.25">
      <c r="A182" t="s">
        <v>234</v>
      </c>
      <c r="B182" t="s">
        <v>233</v>
      </c>
      <c r="C182" t="s">
        <v>998</v>
      </c>
      <c r="D182" t="s">
        <v>999</v>
      </c>
    </row>
    <row r="183" spans="1:4" x14ac:dyDescent="0.25">
      <c r="A183" t="s">
        <v>1060</v>
      </c>
      <c r="B183" t="s">
        <v>1061</v>
      </c>
      <c r="C183" t="s">
        <v>1112</v>
      </c>
      <c r="D183" t="s">
        <v>1112</v>
      </c>
    </row>
    <row r="184" spans="1:4" x14ac:dyDescent="0.25">
      <c r="A184" t="s">
        <v>140</v>
      </c>
      <c r="B184" t="s">
        <v>139</v>
      </c>
      <c r="C184" t="s">
        <v>1221</v>
      </c>
      <c r="D184" t="s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69A717F50BE44B6DF61FD8B0B5442" ma:contentTypeVersion="10" ma:contentTypeDescription="Create a new document." ma:contentTypeScope="" ma:versionID="d5b6e43a26f8a3632abda2364bff3037">
  <xsd:schema xmlns:xsd="http://www.w3.org/2001/XMLSchema" xmlns:xs="http://www.w3.org/2001/XMLSchema" xmlns:p="http://schemas.microsoft.com/office/2006/metadata/properties" xmlns:ns2="ab843bfd-f92d-4c27-a941-4ad650e35f72" xmlns:ns3="8aeb546a-4b42-405b-9a41-44609b9179d6" targetNamespace="http://schemas.microsoft.com/office/2006/metadata/properties" ma:root="true" ma:fieldsID="a8c9f8af1f0a0daf7888f9e79f6adb3e" ns2:_="" ns3:_="">
    <xsd:import namespace="ab843bfd-f92d-4c27-a941-4ad650e35f72"/>
    <xsd:import namespace="8aeb546a-4b42-405b-9a41-44609b9179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43bfd-f92d-4c27-a941-4ad650e3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b546a-4b42-405b-9a41-44609b917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I s E A A B Q S w M E F A A C A A g A U 3 D 2 U I 5 Q w Q 6 p A A A A + A A A A B I A H A B D b 2 5 m a W c v U G F j a 2 F n Z S 5 4 b W w g o h g A K K A U A A A A A A A A A A A A A A A A A A A A A A A A A A A A h Y / R C o I w G I V f R X b v N i e V y O + E u u g m I Q i i 2 7 G W j n S G m 8 1 3 6 6 J H 6 h U S y u q u y 3 P 4 D n z n c b t D P j R 1 c F W d 1 a 3 J U I Q p C p S R 7 V G b M k O 9 O 4 U J y j l s h T y L U g U j b G w 6 W J 2 h y r l L S o j 3 H v s Y t 1 1 J G K U R O R S b n a x U I 0 J t r B N G K v R Z H f + v E I f 9 S 4 Y z n E R 4 l s Q R X s w Z k K m G Q p s v w k Z j T I H 8 l L D q a 9 d 3 i i s T r p d A p g j k / Y I / A V B L A w Q U A A I A C A B T c P Z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3 D 2 U C O G i a y A A Q A A a Q M A A B M A H A B G b 3 J t d W x h c y 9 T Z W N 0 a W 9 u M S 5 t I K I Y A C i g F A A A A A A A A A A A A A A A A A A A A A A A A A A A A I 2 R U W v b M B D H 3 w P 5 D o f 7 k o A W E m 9 d x 4 o f O r u j h R E y n D 0 1 w 6 j 2 N T W T J a M 7 h 4 a Q 7 9 5 L E + i K v D K 9 S P r 9 T 3 f / O x G W X D s L + X G f X Q 4 H w w E 9 a o 8 V n E X T C 4 i n 8 R Q + g K l L t C S w 9 d j U h C S s R d c a j C A B g z w c g K z c d b 5 E I S l t J p k r u w Y t j 7 7 X B i e p s y w X G k X p 1 9 U v Q k 8 r Y t y g X a 8 y p D / s 2 t X / l J u U t I n G 6 i 5 D U z c 1 o 0 8 i F S l I n e k a S 8 n s i 4 J r W 7 q q t u t k F p / H C n 5 2 j j H n r c H k 9 T i Z O 4 u / x + p o + y x a e N e I V s E N 6 k q 8 H b p a 6 n s J P C k n P j p 2 q O D u x K + M y U t t t K e E f f d 3 y v R R 2 7 V k X G 5 b f E 2 3 9 N r S g / P N 0 f F B p F F P f b X b C c S m m O s G p U G W Q G B 8 4 r 2 C X f T j M B 8 Z 9 N w F U r b I o f d N z t o z Z J p D 6 d p W b 4 R K z i / C Q q y A F O s r d E v U i e F v 2 0 A 5 f L U u u e / R j T P S X o C v q s o j 0 T u e i 9 k / X R f x O w 6 K j 4 E Y g O J T i M 5 D 9 D l E F 2 / Q f j w c 1 L b 3 / y + f A V B L A Q I t A B Q A A g A I A F N w 9 l C O U M E O q Q A A A P g A A A A S A A A A A A A A A A A A A A A A A A A A A A B D b 2 5 m a W c v U G F j a 2 F n Z S 5 4 b W x Q S w E C L Q A U A A I A C A B T c P Z Q D 8 r p q 6 Q A A A D p A A A A E w A A A A A A A A A A A A A A A A D 1 A A A A W 0 N v b n R l b n R f V H l w Z X N d L n h t b F B L A Q I t A B Q A A g A I A F N w 9 l A j h o m s g A E A A G k D A A A T A A A A A A A A A A A A A A A A A O Y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w V A A A A A A A A m h U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y U y M D I w M j A l M j A t J T I w b G l j Z W 5 z Z W Q l M j B w c m V t a X N l c y U y M C 0 l M j B w Z W 9 w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I y V D A 4 O j Q 0 O j I 1 L j I 3 M T E y M j F a I i A v P j x F b n R y e S B U e X B l P S J G a W x s Q 2 9 s d W 1 u V H l w Z X M i I F Z h b H V l P S J z Q m d Z R 0 J n a 0 d C Z 1 l H Q m d Z R 0 J n W U d C Z 1 l H I i A v P j x F b n R y e S B U e X B l P S J G a W x s Q 2 9 s d W 1 u T m F t Z X M i I F Z h b H V l P S J z W y Z x d W 9 0 O 1 B y Z W 1 f T m F t Z S Z x d W 9 0 O y w m c X V v d D t M a W N l b m N l I E 5 v J n F 1 b 3 Q 7 L C Z x d W 9 0 O 0 R Q U y B O Y W 1 l J n F 1 b 3 Q 7 L C Z x d W 9 0 O 1 N 0 Y X J 0 I E R h d G U m c X V v d D s s J n F 1 b 3 Q 7 R W 5 k I E R h d G U m c X V v d D s s J n F 1 b 3 Q 7 U G V y c y B M a W M g T m 8 m c X V v d D s s J n F 1 b 3 Q 7 S X N z d W V k I E J 5 J n F 1 b 3 Q 7 L C Z x d W 9 0 O 0 N v b n R h Y 3 Q g T m 8 m c X V v d D s s J n F 1 b 3 Q 7 S G 9 s Z G V y J n F 1 b 3 Q 7 L C Z x d W 9 0 O 0 F k Z H J l c 3 M m c X V v d D s s J n F 1 b 3 Q 7 U 3 R h c n Q g R G F 0 Z V 8 x J n F 1 b 3 Q 7 L C Z x d W 9 0 O 0 V u Z C B E Y X R l X z I m c X V v d D s s J n F 1 b 3 Q 7 Q 2 9 u d G F j d C B O b 1 8 z J n F 1 b 3 Q 7 L C Z x d W 9 0 O 0 N v b H V t b j E m c X V v d D s s J n F 1 b 3 Q 7 X z Q m c X V v d D s s J n F 1 b 3 Q 7 X z U m c X V v d D s s J n F 1 b 3 Q 7 X z Y m c X V v d D s s J n F 1 b 3 Q 7 X z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c g M j A y M C A t I G x p Y 2 V u c 2 V k I H B y Z W 1 p c 2 V z I C 0 g c G V v c G x l L 0 N o Y W 5 n Z W Q g V H l w Z S 5 7 U H J l b V 9 O Y W 1 l L D B 9 J n F 1 b 3 Q 7 L C Z x d W 9 0 O 1 N l Y 3 R p b 2 4 x L z A 3 I D I w M j A g L S B s a W N l b n N l Z C B w c m V t a X N l c y A t I H B l b 3 B s Z S 9 D a G F u Z 2 V k I F R 5 c G U u e 0 x p Y 2 V u Y 2 U g T m 8 s M X 0 m c X V v d D s s J n F 1 b 3 Q 7 U 2 V j d G l v b j E v M D c g M j A y M C A t I G x p Y 2 V u c 2 V k I H B y Z W 1 p c 2 V z I C 0 g c G V v c G x l L 0 N o Y W 5 n Z W Q g V H l w Z S 5 7 R F B T I E 5 h b W U s M n 0 m c X V v d D s s J n F 1 b 3 Q 7 U 2 V j d G l v b j E v M D c g M j A y M C A t I G x p Y 2 V u c 2 V k I H B y Z W 1 p c 2 V z I C 0 g c G V v c G x l L 0 N o Y W 5 n Z W Q g V H l w Z S 5 7 U 3 R h c n Q g R G F 0 Z S w z f S Z x d W 9 0 O y w m c X V v d D t T Z W N 0 a W 9 u M S 8 w N y A y M D I w I C 0 g b G l j Z W 5 z Z W Q g c H J l b W l z Z X M g L S B w Z W 9 w b G U v Q 2 h h b m d l Z C B U e X B l L n t F b m Q g R G F 0 Z S w 0 f S Z x d W 9 0 O y w m c X V v d D t T Z W N 0 a W 9 u M S 8 w N y A y M D I w I C 0 g b G l j Z W 5 z Z W Q g c H J l b W l z Z X M g L S B w Z W 9 w b G U v Q 2 h h b m d l Z C B U e X B l L n t Q Z X J z I E x p Y y B O b y w 1 f S Z x d W 9 0 O y w m c X V v d D t T Z W N 0 a W 9 u M S 8 w N y A y M D I w I C 0 g b G l j Z W 5 z Z W Q g c H J l b W l z Z X M g L S B w Z W 9 w b G U v Q 2 h h b m d l Z C B U e X B l L n t J c 3 N 1 Z W Q g Q n k s N n 0 m c X V v d D s s J n F 1 b 3 Q 7 U 2 V j d G l v b j E v M D c g M j A y M C A t I G x p Y 2 V u c 2 V k I H B y Z W 1 p c 2 V z I C 0 g c G V v c G x l L 0 N o Y W 5 n Z W Q g V H l w Z S 5 7 Q 2 9 u d G F j d C B O b y w 3 f S Z x d W 9 0 O y w m c X V v d D t T Z W N 0 a W 9 u M S 8 w N y A y M D I w I C 0 g b G l j Z W 5 z Z W Q g c H J l b W l z Z X M g L S B w Z W 9 w b G U v Q 2 h h b m d l Z C B U e X B l L n t I b 2 x k Z X I s O H 0 m c X V v d D s s J n F 1 b 3 Q 7 U 2 V j d G l v b j E v M D c g M j A y M C A t I G x p Y 2 V u c 2 V k I H B y Z W 1 p c 2 V z I C 0 g c G V v c G x l L 0 N o Y W 5 n Z W Q g V H l w Z S 5 7 Q W R k c m V z c y w 5 f S Z x d W 9 0 O y w m c X V v d D t T Z W N 0 a W 9 u M S 8 w N y A y M D I w I C 0 g b G l j Z W 5 z Z W Q g c H J l b W l z Z X M g L S B w Z W 9 w b G U v Q 2 h h b m d l Z C B U e X B l L n t T d G F y d C B E Y X R l X z E s M T B 9 J n F 1 b 3 Q 7 L C Z x d W 9 0 O 1 N l Y 3 R p b 2 4 x L z A 3 I D I w M j A g L S B s a W N l b n N l Z C B w c m V t a X N l c y A t I H B l b 3 B s Z S 9 D a G F u Z 2 V k I F R 5 c G U u e 0 V u Z C B E Y X R l X z I s M T F 9 J n F 1 b 3 Q 7 L C Z x d W 9 0 O 1 N l Y 3 R p b 2 4 x L z A 3 I D I w M j A g L S B s a W N l b n N l Z C B w c m V t a X N l c y A t I H B l b 3 B s Z S 9 D a G F u Z 2 V k I F R 5 c G U u e 0 N v b n R h Y 3 Q g T m 9 f M y w x M n 0 m c X V v d D s s J n F 1 b 3 Q 7 U 2 V j d G l v b j E v M D c g M j A y M C A t I G x p Y 2 V u c 2 V k I H B y Z W 1 p c 2 V z I C 0 g c G V v c G x l L 0 N o Y W 5 n Z W Q g V H l w Z S 5 7 L D E z f S Z x d W 9 0 O y w m c X V v d D t T Z W N 0 a W 9 u M S 8 w N y A y M D I w I C 0 g b G l j Z W 5 z Z W Q g c H J l b W l z Z X M g L S B w Z W 9 w b G U v Q 2 h h b m d l Z C B U e X B l L n t f N C w x N H 0 m c X V v d D s s J n F 1 b 3 Q 7 U 2 V j d G l v b j E v M D c g M j A y M C A t I G x p Y 2 V u c 2 V k I H B y Z W 1 p c 2 V z I C 0 g c G V v c G x l L 0 N o Y W 5 n Z W Q g V H l w Z S 5 7 X z U s M T V 9 J n F 1 b 3 Q 7 L C Z x d W 9 0 O 1 N l Y 3 R p b 2 4 x L z A 3 I D I w M j A g L S B s a W N l b n N l Z C B w c m V t a X N l c y A t I H B l b 3 B s Z S 9 D a G F u Z 2 V k I F R 5 c G U u e 1 8 2 L D E 2 f S Z x d W 9 0 O y w m c X V v d D t T Z W N 0 a W 9 u M S 8 w N y A y M D I w I C 0 g b G l j Z W 5 z Z W Q g c H J l b W l z Z X M g L S B w Z W 9 w b G U v Q 2 h h b m d l Z C B U e X B l L n t f N y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z A 3 I D I w M j A g L S B s a W N l b n N l Z C B w c m V t a X N l c y A t I H B l b 3 B s Z S 9 D a G F u Z 2 V k I F R 5 c G U u e 1 B y Z W 1 f T m F t Z S w w f S Z x d W 9 0 O y w m c X V v d D t T Z W N 0 a W 9 u M S 8 w N y A y M D I w I C 0 g b G l j Z W 5 z Z W Q g c H J l b W l z Z X M g L S B w Z W 9 w b G U v Q 2 h h b m d l Z C B U e X B l L n t M a W N l b m N l I E 5 v L D F 9 J n F 1 b 3 Q 7 L C Z x d W 9 0 O 1 N l Y 3 R p b 2 4 x L z A 3 I D I w M j A g L S B s a W N l b n N l Z C B w c m V t a X N l c y A t I H B l b 3 B s Z S 9 D a G F u Z 2 V k I F R 5 c G U u e 0 R Q U y B O Y W 1 l L D J 9 J n F 1 b 3 Q 7 L C Z x d W 9 0 O 1 N l Y 3 R p b 2 4 x L z A 3 I D I w M j A g L S B s a W N l b n N l Z C B w c m V t a X N l c y A t I H B l b 3 B s Z S 9 D a G F u Z 2 V k I F R 5 c G U u e 1 N 0 Y X J 0 I E R h d G U s M 3 0 m c X V v d D s s J n F 1 b 3 Q 7 U 2 V j d G l v b j E v M D c g M j A y M C A t I G x p Y 2 V u c 2 V k I H B y Z W 1 p c 2 V z I C 0 g c G V v c G x l L 0 N o Y W 5 n Z W Q g V H l w Z S 5 7 R W 5 k I E R h d G U s N H 0 m c X V v d D s s J n F 1 b 3 Q 7 U 2 V j d G l v b j E v M D c g M j A y M C A t I G x p Y 2 V u c 2 V k I H B y Z W 1 p c 2 V z I C 0 g c G V v c G x l L 0 N o Y W 5 n Z W Q g V H l w Z S 5 7 U G V y c y B M a W M g T m 8 s N X 0 m c X V v d D s s J n F 1 b 3 Q 7 U 2 V j d G l v b j E v M D c g M j A y M C A t I G x p Y 2 V u c 2 V k I H B y Z W 1 p c 2 V z I C 0 g c G V v c G x l L 0 N o Y W 5 n Z W Q g V H l w Z S 5 7 S X N z d W V k I E J 5 L D Z 9 J n F 1 b 3 Q 7 L C Z x d W 9 0 O 1 N l Y 3 R p b 2 4 x L z A 3 I D I w M j A g L S B s a W N l b n N l Z C B w c m V t a X N l c y A t I H B l b 3 B s Z S 9 D a G F u Z 2 V k I F R 5 c G U u e 0 N v b n R h Y 3 Q g T m 8 s N 3 0 m c X V v d D s s J n F 1 b 3 Q 7 U 2 V j d G l v b j E v M D c g M j A y M C A t I G x p Y 2 V u c 2 V k I H B y Z W 1 p c 2 V z I C 0 g c G V v c G x l L 0 N o Y W 5 n Z W Q g V H l w Z S 5 7 S G 9 s Z G V y L D h 9 J n F 1 b 3 Q 7 L C Z x d W 9 0 O 1 N l Y 3 R p b 2 4 x L z A 3 I D I w M j A g L S B s a W N l b n N l Z C B w c m V t a X N l c y A t I H B l b 3 B s Z S 9 D a G F u Z 2 V k I F R 5 c G U u e 0 F k Z H J l c 3 M s O X 0 m c X V v d D s s J n F 1 b 3 Q 7 U 2 V j d G l v b j E v M D c g M j A y M C A t I G x p Y 2 V u c 2 V k I H B y Z W 1 p c 2 V z I C 0 g c G V v c G x l L 0 N o Y W 5 n Z W Q g V H l w Z S 5 7 U 3 R h c n Q g R G F 0 Z V 8 x L D E w f S Z x d W 9 0 O y w m c X V v d D t T Z W N 0 a W 9 u M S 8 w N y A y M D I w I C 0 g b G l j Z W 5 z Z W Q g c H J l b W l z Z X M g L S B w Z W 9 w b G U v Q 2 h h b m d l Z C B U e X B l L n t F b m Q g R G F 0 Z V 8 y L D E x f S Z x d W 9 0 O y w m c X V v d D t T Z W N 0 a W 9 u M S 8 w N y A y M D I w I C 0 g b G l j Z W 5 z Z W Q g c H J l b W l z Z X M g L S B w Z W 9 w b G U v Q 2 h h b m d l Z C B U e X B l L n t D b 2 5 0 Y W N 0 I E 5 v X z M s M T J 9 J n F 1 b 3 Q 7 L C Z x d W 9 0 O 1 N l Y 3 R p b 2 4 x L z A 3 I D I w M j A g L S B s a W N l b n N l Z C B w c m V t a X N l c y A t I H B l b 3 B s Z S 9 D a G F u Z 2 V k I F R 5 c G U u e y w x M 3 0 m c X V v d D s s J n F 1 b 3 Q 7 U 2 V j d G l v b j E v M D c g M j A y M C A t I G x p Y 2 V u c 2 V k I H B y Z W 1 p c 2 V z I C 0 g c G V v c G x l L 0 N o Y W 5 n Z W Q g V H l w Z S 5 7 X z Q s M T R 9 J n F 1 b 3 Q 7 L C Z x d W 9 0 O 1 N l Y 3 R p b 2 4 x L z A 3 I D I w M j A g L S B s a W N l b n N l Z C B w c m V t a X N l c y A t I H B l b 3 B s Z S 9 D a G F u Z 2 V k I F R 5 c G U u e 1 8 1 L D E 1 f S Z x d W 9 0 O y w m c X V v d D t T Z W N 0 a W 9 u M S 8 w N y A y M D I w I C 0 g b G l j Z W 5 z Z W Q g c H J l b W l z Z X M g L S B w Z W 9 w b G U v Q 2 h h b m d l Z C B U e X B l L n t f N i w x N n 0 m c X V v d D s s J n F 1 b 3 Q 7 U 2 V j d G l v b j E v M D c g M j A y M C A t I G x p Y 2 V u c 2 V k I H B y Z W 1 p c 2 V z I C 0 g c G V v c G x l L 0 N o Y W 5 n Z W Q g V H l w Z S 5 7 X z c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N y U y M D I w M j A l M j A t J T I w b G l j Z W 5 z Z W Q l M j B w c m V t a X N l c y U y M C 0 l M j B w Z W 9 w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c l M j A y M D I w J T I w L S U y M G x p Y 2 V u c 2 V k J T I w c H J l b W l z Z X M l M j A t J T I w c G V v c G x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3 J T I w M j A y M C U y M C 0 l M j B s a W N l b n N l Z C U y M H B y Z W 1 p c 2 V z J T I w L S U y M H B l b 3 B s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v C Q L F B / I X S a p Y U F A 9 U 0 Z g A A A A A A I A A A A A A A N m A A D A A A A A E A A A A P 9 z + J H N p b / H 1 Z b P g H 9 8 N z s A A A A A B I A A A K A A A A A Q A A A A O p g g B K M 7 t p k e h z 3 f m T P N S F A A A A D f W p a I L q 7 Q e B e L O P A a 4 E I h e T M M g P 4 9 6 1 k r N G m 7 g 5 r v G b C o t A g Y a E P A E y l P A D 7 y J a 9 T 2 Z d s M u F E R I v W o 0 c 5 / Q y H a 0 D h i I q v b a Y z h 1 D u / 1 7 4 2 x Q A A A D G K D 4 p L C u y J O H C L X d 1 7 H Z n 6 J t o t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989637-CB21-4FFE-AFBB-68D1098013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C6A30-A454-48E3-BD42-C72778713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43bfd-f92d-4c27-a941-4ad650e35f72"/>
    <ds:schemaRef ds:uri="8aeb546a-4b42-405b-9a41-44609b917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741D78-8573-4A7F-90E6-A68A5E836F8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4EA9417-6A45-4EB9-A288-6D180430AA2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bb3c7b4-bf02-413b-ab18-e273b61d31cc"/>
    <ds:schemaRef ds:uri="http://purl.org/dc/elements/1.1/"/>
    <ds:schemaRef ds:uri="http://schemas.microsoft.com/office/2006/metadata/properties"/>
    <ds:schemaRef ds:uri="584d66ea-4d95-4699-87dd-06ab9bd66c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Data</vt:lpstr>
      <vt:lpstr>People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Licensed Premises Register</dc:title>
  <dc:creator>Licensing</dc:creator>
  <cp:lastModifiedBy>Steven Greener</cp:lastModifiedBy>
  <dcterms:created xsi:type="dcterms:W3CDTF">2020-07-22T08:47:38Z</dcterms:created>
  <dcterms:modified xsi:type="dcterms:W3CDTF">2024-09-20T11:45:07Z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0x01010054869A717F50BE44B6DF61FD8B0B5442</vt:lpwstr>
  </property>
  <property fmtid="{D5CDD505-2E9C-101B-9397-08002B2CF9AE}" pid="3" name="Order">
    <vt:r8>87600</vt:r8>
  </property>
</Properties>
</file>